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ozpočet 2015" sheetId="1" r:id="rId1"/>
  </sheets>
  <definedNames>
    <definedName name="_xlnm.Print_Titles" localSheetId="0">'rozpočet 2015'!$1:$2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J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viz Rozpočet </t>
        </r>
      </text>
    </comment>
    <comment ref="J4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viz Rozpočet</t>
        </r>
      </text>
    </comment>
    <comment ref="F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J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podle skutečnosti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WAE 66 tis.Kč
1LM  52 tis.Kč
2LM  94 tis.Kč
BDL  28 tis.Kč
1LŽ  16 tis.Kč</t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ELM 66 tis.Kč
1LM  52 tis.Kč
2LM  94 tis.Kč
BDL  18 tis.Kč
1LŽ  16 tis.Kč</t>
        </r>
      </text>
    </comment>
    <comment ref="F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F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J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
</t>
        </r>
      </text>
    </comment>
    <comment ref="E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BOTAS 100
GALA 75
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BOTAS 100
GALA 75
WITTE 200</t>
        </r>
      </text>
    </comment>
    <comment ref="I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BOTAS 100
GALA 75
</t>
        </r>
      </text>
    </comment>
    <comment ref="J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BOTAS 100
GALA 75
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Jen nové oddíly
Odhad
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Jen nové oddíly
Odhad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skut.2013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odhad dle skut.2014
</t>
        </r>
      </text>
    </comment>
    <comment ref="E1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DR 2014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DR 2015
</t>
        </r>
      </text>
    </comment>
    <comment ref="E1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1x VH dle skut.
2013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2x VH dle skut.
2014</t>
        </r>
      </text>
    </comment>
    <comment ref="E1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14 čl.příspěvky
10 cesty prezidenta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14 čl.příspěvky
6 cesty prezidenta</t>
        </r>
      </text>
    </comment>
    <comment ref="E2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Tonery, kanc.materiál 30
software 5
ostatní materiál 5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Tonery, kanc.materiál 12
ostatní materiál 3</t>
        </r>
      </text>
    </comment>
    <comment ref="E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nákup sport.materiálu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prodej bot,míčů,triček a
dalšího materiálu ze skladu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nákup sport.materiálu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prodej bot,míčů,triček a
dalšího materiálu ze skladu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  2013</t>
        </r>
      </text>
    </comment>
    <comment ref="I2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  2014</t>
        </r>
      </text>
    </comment>
    <comment ref="E2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skut.2013
12x750 paušál O2 + ostatní mob.služby 2 tis.Kč
WEDOS úschova a archivace el.dat ČNS 5tis.Kč</t>
        </r>
      </text>
    </comment>
    <comment ref="I2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 dle skut.2014
12x750 paušál O2 + ostatní mob.služby 2 tis.Kč
WEDOS úschova a archivace el.dat ČNS 5tis.Kč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2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2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12x 8 tis.Kč
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12x 8 tis.Kč
</t>
        </r>
      </text>
    </comment>
    <comment ref="E2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11 tis.Kč živnost
12x 10 tis.Kč Dohoda</t>
        </r>
      </text>
    </comment>
    <comment ref="I2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11 tis.Kč živnost
12x 10 tis.Kč Dohoda</t>
        </r>
      </text>
    </comment>
    <comment ref="E2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WAE 15,10,5,2 1LM 7, 2LM 5
instruktoři 10
Ostatní - tisky,medaile 31
finále WAE na provoz 100
KV2L 25</t>
        </r>
      </text>
    </comment>
    <comment ref="F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vstupné finále WAE 20
startovné KVAL2L 20
podíl WITTE finále WAE 150</t>
        </r>
      </text>
    </comment>
    <comment ref="I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ELM 15,10,5,2 1LM 7, 2LM 5
instruktoři 10
Ostatní - tisky,medaile 31
finále ELM na provoz 100
KV2L 25</t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vstupné finále ELM 20
startovné KVAL2L 20
reklamy finále ELM 150</t>
        </r>
      </text>
    </comment>
    <comment ref="E3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cestovné BDL 75%  120 tis.Kč
zvýšení rozpočtu cest.90% +30 tis.Kč
odměny 8+5+3+2
ostatní (tisky,diplomy) 10</t>
        </r>
      </text>
    </comment>
    <comment ref="I3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cestovné BDL 10%  100 tis.Kč
odměny 8+5+3+2
ostatní (tisky,diplomy) 10
Odměna za dokončení soutěže 32</t>
        </r>
      </text>
    </comment>
    <comment ref="E3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1.místo 8, 2.místo 5, 3.místo 3
Ostatní - tisky,medaile 4</t>
        </r>
      </text>
    </comment>
    <comment ref="I3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Odměny 1.místo 8, 2.místo 5, 3.místo 3
Ostatní - tisky,medaile 4</t>
        </r>
      </text>
    </comment>
    <comment ref="E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Řídící orgáni cest. 10
Rozhodčí 32
Příspěvek pořadatelům 3x8 a 
Ostatní - tisky,medaile,míče 20
TV záznamy M2,M3  60
Odměny za umístění 18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 15</t>
        </r>
      </text>
    </comment>
    <comment ref="I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Řídící orgáni cest. 10
Rozhodčí 32
Příspěvek pořadatelům 3x8 a 
Ostatní - tisky,medaile,míče 20
Odměny za umístění 18</t>
        </r>
      </text>
    </comment>
    <comment ref="J3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 25</t>
        </r>
      </text>
    </comment>
    <comment ref="E3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60
Odměny 5,3,2,1 = 11*9 = 99
Pořadatelé 72 (8tis./den)
Míče pořadatelům 15
Cestovné říd.orgáni 25
Cestovné 75% 60
Zvýšení rozp. Cestovné +30
(1.-4. 100%, 5.-8. 90%, ost. 75%)
Ostatní - medaile,tisky 25
Pohár ČNS mládeže ja u KM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60
Odměny 5,3,2,1 = 11*9 = 99
Pořadatelé 72 (8tis./den)
Míče pořadatelům 15
Cestovné říd.orgáni 25
Cestovné 100% 30 
Ostatní - medaile,tisky 25
Pohár ČNS mládeže je u KM</t>
        </r>
      </text>
    </comment>
    <comment ref="E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7
Míče, poháry, medaile 10
Pořadatelé24
Odměny za umístění 18</t>
        </r>
      </text>
    </comment>
    <comment ref="F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</t>
        </r>
      </text>
    </comment>
    <comment ref="I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Rozhodčí 7
Míče, poháry, medaile 10
Pořadatelé24
Odměny za umístění 18</t>
        </r>
      </text>
    </comment>
    <comment ref="J3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startovné MČR</t>
        </r>
      </text>
    </comment>
    <comment ref="E3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Nohejbalista roku
věcné dárky 10
finanční ceny 40</t>
        </r>
      </text>
    </comment>
    <comment ref="I3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Nohejbalista roku
věcné dárky 8
finanční ceny 42</t>
        </r>
      </text>
    </comment>
    <comment ref="E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F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4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10x 6 tis.Kč 
dle skuteč.2013
navýš.rozp. +30 tisKč
(podmínky KM)</t>
        </r>
      </text>
    </comment>
    <comment ref="G40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Navýšení Komise mládeže</t>
        </r>
      </text>
    </comment>
    <comment ref="I4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10x 6 tis.Kč 
dle skuteč.2014
odměny KM 100 tis.Kč</t>
        </r>
      </text>
    </comment>
    <comment ref="E41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rezerva na MS Kanada
</t>
        </r>
      </text>
    </comment>
    <comment ref="E42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Rezerva na MS Kanada
</t>
        </r>
      </text>
    </comment>
    <comment ref="E4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4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4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4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5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HK
</t>
        </r>
      </text>
    </comment>
    <comment ref="I5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HK
</t>
        </r>
      </text>
    </comment>
    <comment ref="E5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DK</t>
        </r>
      </text>
    </comment>
    <comment ref="I5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DK</t>
        </r>
      </text>
    </comment>
    <comment ref="E5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KPM
</t>
        </r>
      </text>
    </comment>
    <comment ref="I5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KPM
</t>
        </r>
      </text>
    </comment>
    <comment ref="E5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I5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E5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
(TVCOM, web ČNS)</t>
        </r>
      </text>
    </comment>
    <comment ref="I5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
(TVCOM, web ČNS)</t>
        </r>
      </text>
    </comment>
    <comment ref="E6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I6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E6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I6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E6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G6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Akce "Sporťáček"</t>
        </r>
      </text>
    </comment>
    <comment ref="I6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KPM</t>
        </r>
      </text>
    </comment>
    <comment ref="E6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
- vlastní činnost 5
- DPP 5</t>
        </r>
      </text>
    </comment>
    <comment ref="I6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
- vlastní činnost 5
- DPP 5</t>
        </r>
      </text>
    </comment>
    <comment ref="E6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I6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E6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I6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E6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F68" authorId="0">
      <text>
        <r>
          <rPr>
            <b/>
            <sz val="9"/>
            <color indexed="8"/>
            <rFont val="Tahoma"/>
            <family val="2"/>
          </rPr>
          <t xml:space="preserve">cns:
</t>
        </r>
        <r>
          <rPr>
            <sz val="9"/>
            <color indexed="8"/>
            <rFont val="Tahoma"/>
            <family val="2"/>
          </rPr>
          <t>Plán činnosti KTR</t>
        </r>
      </text>
    </comment>
    <comment ref="I6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J68" authorId="0">
      <text>
        <r>
          <rPr>
            <b/>
            <sz val="9"/>
            <color indexed="8"/>
            <rFont val="Tahoma"/>
            <family val="2"/>
          </rPr>
          <t xml:space="preserve">cns:
</t>
        </r>
        <r>
          <rPr>
            <sz val="9"/>
            <color indexed="8"/>
            <rFont val="Tahoma"/>
            <family val="2"/>
          </rPr>
          <t>Plán činnosti KTR</t>
        </r>
      </text>
    </comment>
    <comment ref="E6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I6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KTR</t>
        </r>
      </text>
    </comment>
    <comment ref="E7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I7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E7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I7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E7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I7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KŽ</t>
        </r>
      </text>
    </comment>
    <comment ref="E7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I7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E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Mezinárodní krmp mládeže Chabařovice</t>
        </r>
      </text>
    </comment>
    <comment ref="F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Příspěvek EFTA</t>
        </r>
      </text>
    </comment>
    <comment ref="I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Mezinárodní kemp mládeže Chabařovice</t>
        </r>
      </text>
    </comment>
    <comment ref="J7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Příspěvek EFTA 10
Účastníci 50</t>
        </r>
      </text>
    </comment>
    <comment ref="E7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I7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KZR</t>
        </r>
      </text>
    </comment>
    <comment ref="E8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I8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E8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I82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E8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Dle Plánu činnosti
Navýšení rozp. +30 tis.Kč
způsob určí KM</t>
        </r>
      </text>
    </comment>
    <comment ref="I8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Dle Plánu činnosti
</t>
        </r>
      </text>
    </comment>
    <comment ref="E8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</t>
        </r>
      </text>
    </comment>
    <comment ref="I8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KM
Náklady zahrnuty do stř. 1011 - 
ČOV - dary z loterií</t>
        </r>
      </text>
    </comment>
    <comment ref="E8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I8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Odhad</t>
        </r>
      </text>
    </comment>
    <comment ref="E8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4 tis.Kč sekretář STK
2x 5 tis.Kč předseda STK</t>
        </r>
      </text>
    </comment>
    <comment ref="I8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12x 4 tis.Kč sekretář STK
2x 5 tis.Kč předseda STK</t>
        </r>
      </text>
    </comment>
    <comment ref="E9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Rozpočet KR
</t>
        </r>
      </text>
    </comment>
    <comment ref="I9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Rozpočet KR
</t>
        </r>
      </text>
    </comment>
    <comment ref="E91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I91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E92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I92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E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F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I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J93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Rozpočet KR</t>
        </r>
      </text>
    </comment>
    <comment ref="E9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95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9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9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9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98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9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9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4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6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7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0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09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10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I111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</t>
        </r>
      </text>
    </comment>
    <comment ref="E1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>Plán činnosti Kre
včetně 20 tis.Kč dar 2013</t>
        </r>
      </text>
    </comment>
    <comment ref="I113" authorId="0">
      <text>
        <r>
          <rPr>
            <b/>
            <sz val="8"/>
            <color indexed="8"/>
            <rFont val="Tahoma"/>
            <family val="2"/>
          </rPr>
          <t xml:space="preserve">Vlastimil Pabián:
</t>
        </r>
        <r>
          <rPr>
            <sz val="8"/>
            <color indexed="8"/>
            <rFont val="Tahoma"/>
            <family val="2"/>
          </rPr>
          <t xml:space="preserve">Plán činnosti Kre
</t>
        </r>
      </text>
    </comment>
  </commentList>
</comments>
</file>

<file path=xl/sharedStrings.xml><?xml version="1.0" encoding="utf-8"?>
<sst xmlns="http://schemas.openxmlformats.org/spreadsheetml/2006/main" count="129" uniqueCount="114">
  <si>
    <t>ČNS - rozpočet na rok 2015</t>
  </si>
  <si>
    <t>k1</t>
  </si>
  <si>
    <t>k2</t>
  </si>
  <si>
    <t>Rozpočet        2014 výdaje</t>
  </si>
  <si>
    <t>Rozpočet            2014 příjmy</t>
  </si>
  <si>
    <t>Skut       01-12/14 výdaje</t>
  </si>
  <si>
    <t>Skut            01-12/14 příjmy</t>
  </si>
  <si>
    <t>Rozpočet        2015 výdaje</t>
  </si>
  <si>
    <t>Rozpočet            2015 příjmy</t>
  </si>
  <si>
    <t>Příjmy</t>
  </si>
  <si>
    <t>MŠMT - dotace program V.</t>
  </si>
  <si>
    <t>ČOV - dar z loterií</t>
  </si>
  <si>
    <t>MŠMT - dotace program I.</t>
  </si>
  <si>
    <t>MŠMT - dotace program II.</t>
  </si>
  <si>
    <t>ČNS - vlastní zdroje startovné</t>
  </si>
  <si>
    <t>ČNS - vlastní zdroje poplatky</t>
  </si>
  <si>
    <t>ČNS - vlastní zdroje pokuty</t>
  </si>
  <si>
    <t>Sponzoři (výdaje=materiální plnění)</t>
  </si>
  <si>
    <t>Úroky</t>
  </si>
  <si>
    <t>ČNS - vlastní zdroje registrace</t>
  </si>
  <si>
    <t>ČNS - vlastní zdroje licenční poplatky</t>
  </si>
  <si>
    <t>celkem</t>
  </si>
  <si>
    <t>Správa</t>
  </si>
  <si>
    <t>Schůzovné VV</t>
  </si>
  <si>
    <t>Dozorčí rada - schůzovné, kontr.činnost</t>
  </si>
  <si>
    <t>Konference, Valné hromady</t>
  </si>
  <si>
    <t>EFTA,UNIF</t>
  </si>
  <si>
    <t>Správa a sekretariát</t>
  </si>
  <si>
    <t xml:space="preserve">  -  spotřební materiál</t>
  </si>
  <si>
    <t xml:space="preserve">  -  sportovní materiál (míče,boty)</t>
  </si>
  <si>
    <t xml:space="preserve">  -  nájemné</t>
  </si>
  <si>
    <t xml:space="preserve">  -  telekomunikace</t>
  </si>
  <si>
    <t xml:space="preserve">  -  poštovné</t>
  </si>
  <si>
    <t xml:space="preserve">  -  služby (účetnictví)</t>
  </si>
  <si>
    <t xml:space="preserve">  -  sekretář</t>
  </si>
  <si>
    <t xml:space="preserve">  -  tiskové konference</t>
  </si>
  <si>
    <t xml:space="preserve">  -  bankovní výlohy, kurzové ztráty</t>
  </si>
  <si>
    <t xml:space="preserve">  -  ostatní</t>
  </si>
  <si>
    <t>Soutěže</t>
  </si>
  <si>
    <t xml:space="preserve">  -  PEE extraliga, 1.liga, 2.liga muži</t>
  </si>
  <si>
    <t xml:space="preserve">  -  Dorostenecká liga</t>
  </si>
  <si>
    <t xml:space="preserve">  -  1. liga ženy</t>
  </si>
  <si>
    <t xml:space="preserve">  -  M ČR muži</t>
  </si>
  <si>
    <t xml:space="preserve">  -  M ČR mládež</t>
  </si>
  <si>
    <t xml:space="preserve">  -  M ČR ženy</t>
  </si>
  <si>
    <t xml:space="preserve">  -  ankety, vyhodnocení ČP, odměny umístění</t>
  </si>
  <si>
    <t xml:space="preserve">  -  ostatní příspěvky a dary</t>
  </si>
  <si>
    <t xml:space="preserve">  -  hospodaření KNS</t>
  </si>
  <si>
    <t xml:space="preserve">  -  Podpora KNS</t>
  </si>
  <si>
    <t xml:space="preserve">  - MS/ME junioři,ženy</t>
  </si>
  <si>
    <t xml:space="preserve">  - MS/ME muži</t>
  </si>
  <si>
    <t xml:space="preserve">  - Světový pohár Brno</t>
  </si>
  <si>
    <t>Celkem</t>
  </si>
  <si>
    <t>Komise</t>
  </si>
  <si>
    <t>Prezident ČNS</t>
  </si>
  <si>
    <t xml:space="preserve">  -  3.1 Vlastní činnost prezidenta</t>
  </si>
  <si>
    <t>Členové VV</t>
  </si>
  <si>
    <t xml:space="preserve">  -  vlastní činnost členů VV</t>
  </si>
  <si>
    <t>Hospodářská komise</t>
  </si>
  <si>
    <t xml:space="preserve">  -  3.1 Vlastní činnost hospodáře</t>
  </si>
  <si>
    <t>Disciplinární komise</t>
  </si>
  <si>
    <t xml:space="preserve">  -  3.1 Vlastní činnost komise</t>
  </si>
  <si>
    <t>Legislativní komise</t>
  </si>
  <si>
    <t xml:space="preserve">  -  3.1 Vlastní činnost odborného poradce</t>
  </si>
  <si>
    <t xml:space="preserve">  -  3.2 Správa předpisů, KNS a ONS</t>
  </si>
  <si>
    <t>Komise propagace</t>
  </si>
  <si>
    <t xml:space="preserve">  -  3.2 TV přenosy</t>
  </si>
  <si>
    <t xml:space="preserve">  -  3.3 TVCOM, web ČNS</t>
  </si>
  <si>
    <t xml:space="preserve">  -  3.4 Rozvojové projekty</t>
  </si>
  <si>
    <t xml:space="preserve">  -  3.6 Propagační materiály</t>
  </si>
  <si>
    <t xml:space="preserve">  -  3.9 Prezentace v časopisu a knihách</t>
  </si>
  <si>
    <t xml:space="preserve">  -  3.10 Externí spolupráce</t>
  </si>
  <si>
    <t>Komise tuzemského rozvoje</t>
  </si>
  <si>
    <t xml:space="preserve">  -  3.1 Vlastní činnost komise, archiv</t>
  </si>
  <si>
    <t xml:space="preserve">  -  3.2 Členská základna</t>
  </si>
  <si>
    <t xml:space="preserve">  -  3.4 Publikace</t>
  </si>
  <si>
    <t xml:space="preserve">  -  3.5 Školení trenérů</t>
  </si>
  <si>
    <t xml:space="preserve">  -  3.6 Organizace škol.klubů</t>
  </si>
  <si>
    <t>Komise žen</t>
  </si>
  <si>
    <t xml:space="preserve">  -  3.1  Obecná činnost komise</t>
  </si>
  <si>
    <t xml:space="preserve">  -  3.2  Podpora mládeže</t>
  </si>
  <si>
    <t xml:space="preserve">  -  3.3  Soutěže a turnaje</t>
  </si>
  <si>
    <t>Komise zahraničního rozvoje</t>
  </si>
  <si>
    <t xml:space="preserve">  -  3.2 Analýza změn pravidel</t>
  </si>
  <si>
    <t xml:space="preserve">  -  3.4 Vztahy se zahraničím (MKM)</t>
  </si>
  <si>
    <t xml:space="preserve">  -  3.7 Propagační materiály</t>
  </si>
  <si>
    <t xml:space="preserve">  -  3.9 Školení mezin.rozhodčích</t>
  </si>
  <si>
    <t>Komise mládeže</t>
  </si>
  <si>
    <t xml:space="preserve">  -  3.2 Kontrola soutěží mládeže</t>
  </si>
  <si>
    <t xml:space="preserve">  -  3.3 Pohár ČNS mládeže</t>
  </si>
  <si>
    <t xml:space="preserve">  -  3.6 Rozvoj mládeže - partnerské kempy</t>
  </si>
  <si>
    <t>STK</t>
  </si>
  <si>
    <t xml:space="preserve">  -- 3.1  Podpora soutěží</t>
  </si>
  <si>
    <t xml:space="preserve">  -  3.3  Tisk dokumentů </t>
  </si>
  <si>
    <t>Komise rozhodčích</t>
  </si>
  <si>
    <t xml:space="preserve">  -  3.1 Vlastní činnost komise + podpora KR</t>
  </si>
  <si>
    <t xml:space="preserve">  -  3.2 Podpora řízení soutěží</t>
  </si>
  <si>
    <t xml:space="preserve">  -  3.3 Materiál</t>
  </si>
  <si>
    <t xml:space="preserve">  -  3.4 Školení rozhodčích</t>
  </si>
  <si>
    <t>Komise reprezentace</t>
  </si>
  <si>
    <t>Vlastní činnost komise</t>
  </si>
  <si>
    <t>REPRE muži</t>
  </si>
  <si>
    <t xml:space="preserve">  -  3.1 Obecná činnost, sledování</t>
  </si>
  <si>
    <t xml:space="preserve">  -  3.2 Odměna trenéra </t>
  </si>
  <si>
    <t xml:space="preserve">  -  3.3 Mezinárodní akce</t>
  </si>
  <si>
    <t xml:space="preserve">  -  3.4 Tuzemské akce</t>
  </si>
  <si>
    <t xml:space="preserve">  -  3.5 Soustředění </t>
  </si>
  <si>
    <t>REPRE junioři</t>
  </si>
  <si>
    <t xml:space="preserve">   - 3.2. Odměna trenéra</t>
  </si>
  <si>
    <t xml:space="preserve">  -  3.4 Pohár ČNS, turnaje</t>
  </si>
  <si>
    <t>REPRE ženy</t>
  </si>
  <si>
    <t>Příjmy celkem</t>
  </si>
  <si>
    <t>Výdaje celkem</t>
  </si>
  <si>
    <t>Zisk/ztráta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</si>
</sst>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00"/>
  </numFmts>
  <fonts count="4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99" sqref="A99"/>
      <selection pane="bottomRight" activeCell="O85" sqref="O85"/>
    </sheetView>
  </sheetViews>
  <sheetFormatPr defaultColWidth="9.140625" defaultRowHeight="12.75"/>
  <cols>
    <col min="1" max="1" width="6.00390625" style="1" customWidth="1"/>
    <col min="2" max="2" width="7.7109375" style="2" customWidth="1"/>
    <col min="3" max="3" width="6.00390625" style="1" customWidth="1"/>
    <col min="4" max="4" width="40.7109375" style="0" customWidth="1"/>
    <col min="5" max="6" width="9.28125" style="3" customWidth="1"/>
    <col min="7" max="8" width="8.28125" style="3" customWidth="1"/>
    <col min="9" max="10" width="9.28125" style="3" customWidth="1"/>
  </cols>
  <sheetData>
    <row r="1" spans="1:10" ht="2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1" customFormat="1" ht="51">
      <c r="A2" s="4" t="s">
        <v>1</v>
      </c>
      <c r="B2" s="5"/>
      <c r="C2" s="6" t="s">
        <v>2</v>
      </c>
      <c r="D2" s="5"/>
      <c r="E2" s="7" t="s">
        <v>3</v>
      </c>
      <c r="F2" s="8" t="s">
        <v>4</v>
      </c>
      <c r="G2" s="9" t="s">
        <v>5</v>
      </c>
      <c r="H2" s="10" t="s">
        <v>6</v>
      </c>
      <c r="I2" s="7" t="s">
        <v>7</v>
      </c>
      <c r="J2" s="8" t="s">
        <v>8</v>
      </c>
    </row>
    <row r="3" spans="1:10" ht="12.75">
      <c r="A3" s="12">
        <v>10000</v>
      </c>
      <c r="B3" s="13" t="s">
        <v>9</v>
      </c>
      <c r="C3" s="14">
        <v>10010</v>
      </c>
      <c r="D3" s="14" t="s">
        <v>10</v>
      </c>
      <c r="E3" s="15"/>
      <c r="F3" s="16">
        <v>1772.2</v>
      </c>
      <c r="G3" s="17"/>
      <c r="H3" s="17">
        <v>1772.2</v>
      </c>
      <c r="I3" s="15"/>
      <c r="J3" s="16">
        <v>1700</v>
      </c>
    </row>
    <row r="4" spans="1:10" ht="12.75">
      <c r="A4" s="18"/>
      <c r="B4" s="19"/>
      <c r="C4" s="20">
        <v>10011</v>
      </c>
      <c r="D4" s="20" t="s">
        <v>11</v>
      </c>
      <c r="E4" s="21"/>
      <c r="F4" s="22"/>
      <c r="G4" s="23">
        <v>88.135</v>
      </c>
      <c r="H4" s="23">
        <v>502</v>
      </c>
      <c r="I4" s="21">
        <v>550</v>
      </c>
      <c r="J4" s="22">
        <v>700</v>
      </c>
    </row>
    <row r="5" spans="1:10" ht="12.75">
      <c r="A5" s="18"/>
      <c r="B5" s="19"/>
      <c r="C5" s="20">
        <v>10012</v>
      </c>
      <c r="D5" s="20" t="s">
        <v>12</v>
      </c>
      <c r="E5" s="21"/>
      <c r="F5" s="22">
        <v>173.2</v>
      </c>
      <c r="G5" s="23"/>
      <c r="H5" s="23">
        <v>173.2</v>
      </c>
      <c r="I5" s="21"/>
      <c r="J5" s="22">
        <v>150</v>
      </c>
    </row>
    <row r="6" spans="1:10" ht="12.75">
      <c r="A6" s="18"/>
      <c r="B6" s="19"/>
      <c r="C6" s="20">
        <v>10013</v>
      </c>
      <c r="D6" s="20" t="s">
        <v>13</v>
      </c>
      <c r="E6" s="21"/>
      <c r="F6" s="22">
        <v>116</v>
      </c>
      <c r="G6" s="23"/>
      <c r="H6" s="23">
        <v>116</v>
      </c>
      <c r="I6" s="21"/>
      <c r="J6" s="22">
        <v>116</v>
      </c>
    </row>
    <row r="7" spans="1:10" ht="12.75">
      <c r="A7" s="18"/>
      <c r="B7" s="19"/>
      <c r="C7" s="20">
        <v>10014</v>
      </c>
      <c r="D7" s="20" t="s">
        <v>14</v>
      </c>
      <c r="E7" s="21"/>
      <c r="F7" s="22">
        <v>254</v>
      </c>
      <c r="G7" s="23"/>
      <c r="H7" s="23">
        <v>263.5</v>
      </c>
      <c r="I7" s="21"/>
      <c r="J7" s="22">
        <v>244</v>
      </c>
    </row>
    <row r="8" spans="1:10" ht="12.75">
      <c r="A8" s="18"/>
      <c r="B8" s="19"/>
      <c r="C8" s="24">
        <v>10015</v>
      </c>
      <c r="D8" s="24" t="s">
        <v>15</v>
      </c>
      <c r="E8" s="21"/>
      <c r="F8" s="22">
        <v>50</v>
      </c>
      <c r="G8" s="23"/>
      <c r="H8" s="23">
        <v>78.7</v>
      </c>
      <c r="I8" s="21"/>
      <c r="J8" s="22">
        <v>50</v>
      </c>
    </row>
    <row r="9" spans="1:10" ht="12.75">
      <c r="A9" s="18"/>
      <c r="B9" s="19"/>
      <c r="C9" s="24">
        <v>10016</v>
      </c>
      <c r="D9" s="24" t="s">
        <v>16</v>
      </c>
      <c r="E9" s="21"/>
      <c r="F9" s="22">
        <v>50</v>
      </c>
      <c r="G9" s="23"/>
      <c r="H9" s="23">
        <v>47.1</v>
      </c>
      <c r="I9" s="21"/>
      <c r="J9" s="22">
        <v>40</v>
      </c>
    </row>
    <row r="10" spans="1:10" ht="12.75">
      <c r="A10" s="18"/>
      <c r="B10" s="19"/>
      <c r="C10" s="20">
        <v>10017</v>
      </c>
      <c r="D10" s="20" t="s">
        <v>17</v>
      </c>
      <c r="E10" s="21">
        <v>175</v>
      </c>
      <c r="F10" s="22">
        <v>375</v>
      </c>
      <c r="G10" s="23">
        <v>85.142</v>
      </c>
      <c r="H10" s="23">
        <f>465.25-150</f>
        <v>315.25</v>
      </c>
      <c r="I10" s="21">
        <v>175</v>
      </c>
      <c r="J10" s="22">
        <v>175</v>
      </c>
    </row>
    <row r="11" spans="1:10" ht="12.75">
      <c r="A11" s="18"/>
      <c r="B11" s="19"/>
      <c r="C11" s="20">
        <v>10018</v>
      </c>
      <c r="D11" s="20" t="s">
        <v>18</v>
      </c>
      <c r="E11" s="21"/>
      <c r="F11" s="22">
        <v>15</v>
      </c>
      <c r="G11" s="23"/>
      <c r="H11" s="23">
        <v>15.01247</v>
      </c>
      <c r="I11" s="21"/>
      <c r="J11" s="22">
        <v>15</v>
      </c>
    </row>
    <row r="12" spans="1:10" ht="12.75">
      <c r="A12" s="18"/>
      <c r="B12" s="19"/>
      <c r="C12" s="20">
        <v>10019</v>
      </c>
      <c r="D12" s="20" t="s">
        <v>19</v>
      </c>
      <c r="E12" s="21"/>
      <c r="F12" s="22">
        <v>40</v>
      </c>
      <c r="G12" s="23"/>
      <c r="H12" s="23">
        <v>17.5</v>
      </c>
      <c r="I12" s="21"/>
      <c r="J12" s="22">
        <v>20</v>
      </c>
    </row>
    <row r="13" spans="1:10" ht="12.75">
      <c r="A13" s="25"/>
      <c r="B13" s="26"/>
      <c r="C13" s="27">
        <v>10020</v>
      </c>
      <c r="D13" s="27" t="s">
        <v>20</v>
      </c>
      <c r="E13" s="28"/>
      <c r="F13" s="22">
        <v>150</v>
      </c>
      <c r="G13" s="29"/>
      <c r="H13" s="29">
        <v>144.28</v>
      </c>
      <c r="I13" s="28"/>
      <c r="J13" s="22">
        <v>140</v>
      </c>
    </row>
    <row r="14" spans="1:10" ht="12.75">
      <c r="A14" s="30"/>
      <c r="B14" s="31"/>
      <c r="C14" s="32"/>
      <c r="D14" s="31" t="s">
        <v>21</v>
      </c>
      <c r="E14" s="33">
        <f>SUM(E3:E12)</f>
        <v>175</v>
      </c>
      <c r="F14" s="34">
        <f>SUM(F3:F13)</f>
        <v>2995.4</v>
      </c>
      <c r="G14" s="35">
        <f>SUM(G3:G12)</f>
        <v>173.277</v>
      </c>
      <c r="H14" s="35">
        <f>SUM(H3:H13)</f>
        <v>3444.7424699999997</v>
      </c>
      <c r="I14" s="33">
        <f>SUM(I3:I12)</f>
        <v>725</v>
      </c>
      <c r="J14" s="34">
        <f>SUM(J3:J13)</f>
        <v>3350</v>
      </c>
    </row>
    <row r="15" spans="1:10" ht="12.75">
      <c r="A15" s="12">
        <v>10200</v>
      </c>
      <c r="B15" s="13" t="s">
        <v>22</v>
      </c>
      <c r="C15" s="14">
        <v>10021</v>
      </c>
      <c r="D15" s="14" t="s">
        <v>23</v>
      </c>
      <c r="E15" s="15">
        <v>62</v>
      </c>
      <c r="F15" s="16"/>
      <c r="G15" s="17">
        <v>51.312</v>
      </c>
      <c r="H15" s="17"/>
      <c r="I15" s="15">
        <v>52</v>
      </c>
      <c r="J15" s="16"/>
    </row>
    <row r="16" spans="1:10" ht="12.75">
      <c r="A16" s="18"/>
      <c r="B16" s="19"/>
      <c r="C16" s="20">
        <v>10022</v>
      </c>
      <c r="D16" s="24" t="s">
        <v>24</v>
      </c>
      <c r="E16" s="21">
        <v>43</v>
      </c>
      <c r="F16" s="22"/>
      <c r="G16" s="23">
        <v>8.03</v>
      </c>
      <c r="H16" s="23"/>
      <c r="I16" s="21">
        <v>32</v>
      </c>
      <c r="J16" s="22"/>
    </row>
    <row r="17" spans="1:10" ht="12.75">
      <c r="A17" s="18"/>
      <c r="B17" s="19"/>
      <c r="C17" s="20">
        <v>10023</v>
      </c>
      <c r="D17" s="20" t="s">
        <v>25</v>
      </c>
      <c r="E17" s="21">
        <v>25</v>
      </c>
      <c r="F17" s="22"/>
      <c r="G17" s="23">
        <v>26.12</v>
      </c>
      <c r="H17" s="23"/>
      <c r="I17" s="21">
        <v>50</v>
      </c>
      <c r="J17" s="22"/>
    </row>
    <row r="18" spans="1:10" ht="12.75">
      <c r="A18" s="18"/>
      <c r="B18" s="19"/>
      <c r="C18" s="24">
        <v>10024</v>
      </c>
      <c r="D18" s="24" t="s">
        <v>26</v>
      </c>
      <c r="E18" s="21">
        <v>24</v>
      </c>
      <c r="F18" s="22"/>
      <c r="G18" s="23">
        <v>18.17157</v>
      </c>
      <c r="H18" s="23"/>
      <c r="I18" s="21">
        <v>20</v>
      </c>
      <c r="J18" s="22"/>
    </row>
    <row r="19" spans="1:10" s="2" customFormat="1" ht="12.75">
      <c r="A19" s="36"/>
      <c r="B19" s="19"/>
      <c r="C19" s="19">
        <v>10200</v>
      </c>
      <c r="D19" s="37" t="s">
        <v>27</v>
      </c>
      <c r="E19" s="38">
        <f aca="true" t="shared" si="0" ref="E19:J19">SUM(E20:E29)</f>
        <v>484</v>
      </c>
      <c r="F19" s="39">
        <f t="shared" si="0"/>
        <v>140</v>
      </c>
      <c r="G19" s="40">
        <f t="shared" si="0"/>
        <v>528.28148</v>
      </c>
      <c r="H19" s="40">
        <f t="shared" si="0"/>
        <v>237.09037999999998</v>
      </c>
      <c r="I19" s="38">
        <f t="shared" si="0"/>
        <v>463</v>
      </c>
      <c r="J19" s="39">
        <f t="shared" si="0"/>
        <v>160</v>
      </c>
    </row>
    <row r="20" spans="1:10" ht="12.75">
      <c r="A20" s="18"/>
      <c r="B20" s="19"/>
      <c r="C20" s="20">
        <v>10225</v>
      </c>
      <c r="D20" s="20" t="s">
        <v>28</v>
      </c>
      <c r="E20" s="22">
        <v>40</v>
      </c>
      <c r="F20" s="22"/>
      <c r="G20" s="23">
        <v>6.441</v>
      </c>
      <c r="H20" s="23"/>
      <c r="I20" s="22">
        <v>15</v>
      </c>
      <c r="J20" s="22"/>
    </row>
    <row r="21" spans="1:10" ht="12.75">
      <c r="A21" s="18"/>
      <c r="B21" s="19"/>
      <c r="C21" s="20">
        <v>10226</v>
      </c>
      <c r="D21" s="20" t="s">
        <v>29</v>
      </c>
      <c r="E21" s="21">
        <v>40</v>
      </c>
      <c r="F21" s="22">
        <v>140</v>
      </c>
      <c r="G21" s="23">
        <f>111.367+21.393</f>
        <v>132.76</v>
      </c>
      <c r="H21" s="23">
        <v>236.093</v>
      </c>
      <c r="I21" s="21">
        <v>50</v>
      </c>
      <c r="J21" s="22">
        <v>160</v>
      </c>
    </row>
    <row r="22" spans="1:10" ht="12.75">
      <c r="A22" s="18"/>
      <c r="B22" s="19"/>
      <c r="C22" s="20">
        <v>10227</v>
      </c>
      <c r="D22" s="20" t="s">
        <v>30</v>
      </c>
      <c r="E22" s="21">
        <v>10</v>
      </c>
      <c r="F22" s="22"/>
      <c r="G22" s="23">
        <v>2.52</v>
      </c>
      <c r="H22" s="23"/>
      <c r="I22" s="21">
        <v>5</v>
      </c>
      <c r="J22" s="22"/>
    </row>
    <row r="23" spans="1:10" ht="12.75">
      <c r="A23" s="18"/>
      <c r="B23" s="19"/>
      <c r="C23" s="20">
        <v>10228</v>
      </c>
      <c r="D23" s="20" t="s">
        <v>31</v>
      </c>
      <c r="E23" s="21">
        <v>16</v>
      </c>
      <c r="F23" s="22"/>
      <c r="G23" s="23">
        <v>12.96941</v>
      </c>
      <c r="H23" s="23"/>
      <c r="I23" s="21">
        <v>15</v>
      </c>
      <c r="J23" s="22"/>
    </row>
    <row r="24" spans="1:10" ht="12.75">
      <c r="A24" s="18"/>
      <c r="B24" s="19"/>
      <c r="C24" s="20">
        <v>10229</v>
      </c>
      <c r="D24" s="20" t="s">
        <v>32</v>
      </c>
      <c r="E24" s="21">
        <v>10</v>
      </c>
      <c r="F24" s="22"/>
      <c r="G24" s="23">
        <v>8.796</v>
      </c>
      <c r="H24" s="23"/>
      <c r="I24" s="21">
        <v>10</v>
      </c>
      <c r="J24" s="22"/>
    </row>
    <row r="25" spans="1:10" ht="12.75">
      <c r="A25" s="18"/>
      <c r="B25" s="19"/>
      <c r="C25" s="20">
        <v>10230</v>
      </c>
      <c r="D25" s="20" t="s">
        <v>33</v>
      </c>
      <c r="E25" s="21">
        <v>96</v>
      </c>
      <c r="F25" s="22"/>
      <c r="G25" s="23">
        <v>96</v>
      </c>
      <c r="H25" s="23"/>
      <c r="I25" s="21">
        <v>96</v>
      </c>
      <c r="J25" s="22"/>
    </row>
    <row r="26" spans="1:10" ht="12.75">
      <c r="A26" s="18"/>
      <c r="B26" s="19"/>
      <c r="C26" s="20">
        <v>10231</v>
      </c>
      <c r="D26" s="20" t="s">
        <v>34</v>
      </c>
      <c r="E26" s="21">
        <v>252</v>
      </c>
      <c r="F26" s="22"/>
      <c r="G26" s="23">
        <v>252</v>
      </c>
      <c r="H26" s="23"/>
      <c r="I26" s="21">
        <v>252</v>
      </c>
      <c r="J26" s="22"/>
    </row>
    <row r="27" spans="1:10" ht="12.75">
      <c r="A27" s="18"/>
      <c r="B27" s="19"/>
      <c r="C27" s="20">
        <v>10232</v>
      </c>
      <c r="D27" s="20" t="s">
        <v>35</v>
      </c>
      <c r="E27" s="21"/>
      <c r="F27" s="22"/>
      <c r="G27" s="23"/>
      <c r="H27" s="23"/>
      <c r="I27" s="21"/>
      <c r="J27" s="22"/>
    </row>
    <row r="28" spans="1:10" ht="12.75">
      <c r="A28" s="18"/>
      <c r="B28" s="19"/>
      <c r="C28" s="20">
        <v>10233</v>
      </c>
      <c r="D28" s="20" t="s">
        <v>36</v>
      </c>
      <c r="E28" s="21">
        <v>10</v>
      </c>
      <c r="F28" s="22"/>
      <c r="G28" s="23">
        <v>9.78207</v>
      </c>
      <c r="H28" s="23">
        <v>0.99738</v>
      </c>
      <c r="I28" s="21">
        <v>10</v>
      </c>
      <c r="J28" s="22"/>
    </row>
    <row r="29" spans="1:10" ht="12.75">
      <c r="A29" s="18"/>
      <c r="B29" s="19"/>
      <c r="C29" s="20">
        <v>10236</v>
      </c>
      <c r="D29" s="20" t="s">
        <v>37</v>
      </c>
      <c r="E29" s="21">
        <v>10</v>
      </c>
      <c r="F29" s="22"/>
      <c r="G29" s="23">
        <v>7.013</v>
      </c>
      <c r="H29" s="23"/>
      <c r="I29" s="21">
        <v>10</v>
      </c>
      <c r="J29" s="22"/>
    </row>
    <row r="30" spans="1:10" ht="12.75">
      <c r="A30" s="18"/>
      <c r="B30" s="19"/>
      <c r="C30" s="19">
        <v>10300</v>
      </c>
      <c r="D30" s="37" t="s">
        <v>38</v>
      </c>
      <c r="E30" s="38">
        <f aca="true" t="shared" si="1" ref="E30:J30">SUM(E31:E43)</f>
        <v>1752</v>
      </c>
      <c r="F30" s="39">
        <f t="shared" si="1"/>
        <v>620</v>
      </c>
      <c r="G30" s="40">
        <f t="shared" si="1"/>
        <v>1523.99118</v>
      </c>
      <c r="H30" s="40">
        <f t="shared" si="1"/>
        <v>379.56633000000005</v>
      </c>
      <c r="I30" s="38">
        <f t="shared" si="1"/>
        <v>1399</v>
      </c>
      <c r="J30" s="39">
        <f t="shared" si="1"/>
        <v>528</v>
      </c>
    </row>
    <row r="31" spans="1:10" ht="12.75">
      <c r="A31" s="18"/>
      <c r="B31" s="19"/>
      <c r="C31" s="20">
        <v>10301</v>
      </c>
      <c r="D31" s="24" t="s">
        <v>39</v>
      </c>
      <c r="E31" s="21">
        <v>210</v>
      </c>
      <c r="F31" s="22">
        <v>190</v>
      </c>
      <c r="G31" s="23">
        <v>218.684</v>
      </c>
      <c r="H31" s="23">
        <f>38.65+150</f>
        <v>188.65</v>
      </c>
      <c r="I31" s="21">
        <v>210</v>
      </c>
      <c r="J31" s="22">
        <v>190</v>
      </c>
    </row>
    <row r="32" spans="1:10" ht="12.75">
      <c r="A32" s="18"/>
      <c r="B32" s="19"/>
      <c r="C32" s="20">
        <v>10302</v>
      </c>
      <c r="D32" s="24" t="s">
        <v>40</v>
      </c>
      <c r="E32" s="21">
        <f>148+30</f>
        <v>178</v>
      </c>
      <c r="F32" s="22"/>
      <c r="G32" s="23">
        <v>120.763</v>
      </c>
      <c r="H32" s="23"/>
      <c r="I32" s="21">
        <v>160</v>
      </c>
      <c r="J32" s="22"/>
    </row>
    <row r="33" spans="1:10" ht="12.75">
      <c r="A33" s="18"/>
      <c r="B33" s="19"/>
      <c r="C33" s="20">
        <v>10303</v>
      </c>
      <c r="D33" s="24" t="s">
        <v>41</v>
      </c>
      <c r="E33" s="21">
        <v>20</v>
      </c>
      <c r="F33" s="22"/>
      <c r="G33" s="23">
        <v>21.631</v>
      </c>
      <c r="H33" s="23"/>
      <c r="I33" s="21">
        <v>20</v>
      </c>
      <c r="J33" s="22"/>
    </row>
    <row r="34" spans="1:10" ht="12.75">
      <c r="A34" s="18"/>
      <c r="B34" s="19"/>
      <c r="C34" s="20">
        <v>10304</v>
      </c>
      <c r="D34" s="20" t="s">
        <v>42</v>
      </c>
      <c r="E34" s="41">
        <v>174</v>
      </c>
      <c r="F34" s="22">
        <v>15</v>
      </c>
      <c r="G34" s="42">
        <v>132.727</v>
      </c>
      <c r="H34" s="23">
        <v>25</v>
      </c>
      <c r="I34" s="41">
        <v>114</v>
      </c>
      <c r="J34" s="22">
        <v>25</v>
      </c>
    </row>
    <row r="35" spans="1:10" ht="12.75">
      <c r="A35" s="18"/>
      <c r="B35" s="19"/>
      <c r="C35" s="20">
        <v>10305</v>
      </c>
      <c r="D35" s="20" t="s">
        <v>43</v>
      </c>
      <c r="E35" s="21">
        <f>356+30</f>
        <v>386</v>
      </c>
      <c r="F35" s="22"/>
      <c r="G35" s="23">
        <v>293.401</v>
      </c>
      <c r="H35" s="23"/>
      <c r="I35" s="21">
        <v>326</v>
      </c>
      <c r="J35" s="22"/>
    </row>
    <row r="36" spans="1:10" ht="12.75">
      <c r="A36" s="18"/>
      <c r="B36" s="19"/>
      <c r="C36" s="20">
        <v>10306</v>
      </c>
      <c r="D36" s="20" t="s">
        <v>44</v>
      </c>
      <c r="E36" s="21">
        <v>59</v>
      </c>
      <c r="F36" s="22">
        <v>15</v>
      </c>
      <c r="G36" s="23">
        <v>75.168</v>
      </c>
      <c r="H36" s="23">
        <v>12.8</v>
      </c>
      <c r="I36" s="21">
        <v>59</v>
      </c>
      <c r="J36" s="22">
        <v>13</v>
      </c>
    </row>
    <row r="37" spans="1:10" ht="12.75">
      <c r="A37" s="18"/>
      <c r="B37" s="19"/>
      <c r="C37" s="20">
        <v>10307</v>
      </c>
      <c r="D37" s="24" t="s">
        <v>45</v>
      </c>
      <c r="E37" s="21">
        <v>50</v>
      </c>
      <c r="F37" s="22"/>
      <c r="G37" s="23">
        <v>47.16</v>
      </c>
      <c r="H37" s="23"/>
      <c r="I37" s="21">
        <v>50</v>
      </c>
      <c r="J37" s="22"/>
    </row>
    <row r="38" spans="1:10" ht="12.75">
      <c r="A38" s="18"/>
      <c r="B38" s="19"/>
      <c r="C38" s="20">
        <v>10311</v>
      </c>
      <c r="D38" s="20" t="s">
        <v>46</v>
      </c>
      <c r="E38" s="21"/>
      <c r="F38" s="22"/>
      <c r="G38" s="23"/>
      <c r="H38" s="23"/>
      <c r="I38" s="21"/>
      <c r="J38" s="22"/>
    </row>
    <row r="39" spans="1:10" ht="12.75">
      <c r="A39" s="18"/>
      <c r="B39" s="19"/>
      <c r="C39" s="20">
        <v>10312</v>
      </c>
      <c r="D39" s="20" t="s">
        <v>47</v>
      </c>
      <c r="E39" s="21">
        <v>400</v>
      </c>
      <c r="F39" s="22">
        <v>400</v>
      </c>
      <c r="G39" s="23">
        <v>145.79718</v>
      </c>
      <c r="H39" s="23">
        <v>114.81633</v>
      </c>
      <c r="I39" s="21">
        <v>300</v>
      </c>
      <c r="J39" s="22">
        <v>300</v>
      </c>
    </row>
    <row r="40" spans="1:10" ht="12.75">
      <c r="A40" s="18"/>
      <c r="B40" s="19"/>
      <c r="C40" s="20">
        <v>10313</v>
      </c>
      <c r="D40" s="24" t="s">
        <v>48</v>
      </c>
      <c r="E40" s="21">
        <f>60+30</f>
        <v>90</v>
      </c>
      <c r="F40" s="22"/>
      <c r="G40" s="23">
        <v>147</v>
      </c>
      <c r="H40" s="23"/>
      <c r="I40" s="21">
        <v>160</v>
      </c>
      <c r="J40" s="22"/>
    </row>
    <row r="41" spans="1:10" ht="12.75">
      <c r="A41" s="18"/>
      <c r="B41" s="19"/>
      <c r="C41" s="24">
        <v>10320</v>
      </c>
      <c r="D41" s="24" t="s">
        <v>49</v>
      </c>
      <c r="E41" s="21">
        <v>85</v>
      </c>
      <c r="F41" s="22"/>
      <c r="G41" s="23">
        <v>6.219</v>
      </c>
      <c r="H41" s="23"/>
      <c r="I41" s="21"/>
      <c r="J41" s="22"/>
    </row>
    <row r="42" spans="1:10" ht="12.75">
      <c r="A42" s="18"/>
      <c r="B42" s="19"/>
      <c r="C42" s="20">
        <v>10321</v>
      </c>
      <c r="D42" s="24" t="s">
        <v>50</v>
      </c>
      <c r="E42" s="21">
        <v>100</v>
      </c>
      <c r="F42" s="22"/>
      <c r="G42" s="23">
        <v>295.441</v>
      </c>
      <c r="H42" s="23">
        <v>38.3</v>
      </c>
      <c r="I42" s="21"/>
      <c r="J42" s="22"/>
    </row>
    <row r="43" spans="1:10" ht="12.75">
      <c r="A43" s="25"/>
      <c r="B43" s="26"/>
      <c r="C43" s="27">
        <v>10322</v>
      </c>
      <c r="D43" s="43" t="s">
        <v>51</v>
      </c>
      <c r="E43" s="21"/>
      <c r="F43" s="22"/>
      <c r="G43" s="29">
        <v>20</v>
      </c>
      <c r="H43" s="29"/>
      <c r="I43" s="21"/>
      <c r="J43" s="22"/>
    </row>
    <row r="44" spans="1:10" s="2" customFormat="1" ht="12.75">
      <c r="A44" s="30">
        <v>10200</v>
      </c>
      <c r="B44" s="31" t="s">
        <v>22</v>
      </c>
      <c r="C44" s="32"/>
      <c r="D44" s="31" t="s">
        <v>52</v>
      </c>
      <c r="E44" s="33">
        <f aca="true" t="shared" si="2" ref="E44:J44">E15+E16+E17+E18+E19+E30</f>
        <v>2390</v>
      </c>
      <c r="F44" s="34">
        <f t="shared" si="2"/>
        <v>760</v>
      </c>
      <c r="G44" s="35">
        <f t="shared" si="2"/>
        <v>2155.90623</v>
      </c>
      <c r="H44" s="35">
        <f t="shared" si="2"/>
        <v>616.65671</v>
      </c>
      <c r="I44" s="33">
        <f t="shared" si="2"/>
        <v>2016</v>
      </c>
      <c r="J44" s="34">
        <f t="shared" si="2"/>
        <v>688</v>
      </c>
    </row>
    <row r="45" spans="1:10" s="2" customFormat="1" ht="12.75">
      <c r="A45" s="12">
        <v>10500</v>
      </c>
      <c r="B45" s="13" t="s">
        <v>53</v>
      </c>
      <c r="C45" s="13">
        <v>10510</v>
      </c>
      <c r="D45" s="13" t="s">
        <v>54</v>
      </c>
      <c r="E45" s="44">
        <f aca="true" t="shared" si="3" ref="E45:J45">SUM(E46:E46)</f>
        <v>10</v>
      </c>
      <c r="F45" s="45">
        <f t="shared" si="3"/>
        <v>0</v>
      </c>
      <c r="G45" s="46">
        <f t="shared" si="3"/>
        <v>27.777</v>
      </c>
      <c r="H45" s="46">
        <f t="shared" si="3"/>
        <v>0</v>
      </c>
      <c r="I45" s="44">
        <f t="shared" si="3"/>
        <v>27</v>
      </c>
      <c r="J45" s="45">
        <f t="shared" si="3"/>
        <v>0</v>
      </c>
    </row>
    <row r="46" spans="1:10" s="2" customFormat="1" ht="12.75">
      <c r="A46" s="18"/>
      <c r="B46" s="19"/>
      <c r="C46" s="20">
        <v>10511</v>
      </c>
      <c r="D46" s="24" t="s">
        <v>55</v>
      </c>
      <c r="E46" s="41">
        <v>10</v>
      </c>
      <c r="F46" s="47"/>
      <c r="G46" s="42">
        <v>27.777</v>
      </c>
      <c r="H46" s="42"/>
      <c r="I46" s="41">
        <v>27</v>
      </c>
      <c r="J46" s="47"/>
    </row>
    <row r="47" spans="1:10" s="2" customFormat="1" ht="12.75">
      <c r="A47" s="18"/>
      <c r="B47" s="19"/>
      <c r="C47" s="37">
        <v>10530</v>
      </c>
      <c r="D47" s="37" t="s">
        <v>56</v>
      </c>
      <c r="E47" s="38">
        <f aca="true" t="shared" si="4" ref="E47:J47">SUM(E48)</f>
        <v>35</v>
      </c>
      <c r="F47" s="39">
        <f t="shared" si="4"/>
        <v>0</v>
      </c>
      <c r="G47" s="39">
        <f t="shared" si="4"/>
        <v>21</v>
      </c>
      <c r="H47" s="40">
        <f t="shared" si="4"/>
        <v>0</v>
      </c>
      <c r="I47" s="38">
        <f t="shared" si="4"/>
        <v>23</v>
      </c>
      <c r="J47" s="39">
        <f t="shared" si="4"/>
        <v>0</v>
      </c>
    </row>
    <row r="48" spans="1:10" s="2" customFormat="1" ht="12.75">
      <c r="A48" s="18"/>
      <c r="B48" s="19"/>
      <c r="C48" s="24">
        <v>10531</v>
      </c>
      <c r="D48" s="24" t="s">
        <v>57</v>
      </c>
      <c r="E48" s="41">
        <v>35</v>
      </c>
      <c r="F48" s="47"/>
      <c r="G48" s="42">
        <v>21</v>
      </c>
      <c r="H48" s="42"/>
      <c r="I48" s="41">
        <v>23</v>
      </c>
      <c r="J48" s="47"/>
    </row>
    <row r="49" spans="1:10" s="2" customFormat="1" ht="12.75">
      <c r="A49" s="18">
        <v>10600</v>
      </c>
      <c r="B49" s="19"/>
      <c r="C49" s="19">
        <v>10610</v>
      </c>
      <c r="D49" s="37" t="s">
        <v>58</v>
      </c>
      <c r="E49" s="38">
        <f aca="true" t="shared" si="5" ref="E49:J49">SUM(E50)</f>
        <v>5</v>
      </c>
      <c r="F49" s="39">
        <f t="shared" si="5"/>
        <v>0</v>
      </c>
      <c r="G49" s="40">
        <f t="shared" si="5"/>
        <v>2.84</v>
      </c>
      <c r="H49" s="40">
        <f t="shared" si="5"/>
        <v>0</v>
      </c>
      <c r="I49" s="38">
        <f t="shared" si="5"/>
        <v>3</v>
      </c>
      <c r="J49" s="39">
        <f t="shared" si="5"/>
        <v>0</v>
      </c>
    </row>
    <row r="50" spans="1:10" s="2" customFormat="1" ht="12.75">
      <c r="A50" s="18"/>
      <c r="B50" s="19"/>
      <c r="C50" s="20">
        <v>10611</v>
      </c>
      <c r="D50" s="24" t="s">
        <v>59</v>
      </c>
      <c r="E50" s="41">
        <v>5</v>
      </c>
      <c r="F50" s="47"/>
      <c r="G50" s="42">
        <v>2.84</v>
      </c>
      <c r="H50" s="42"/>
      <c r="I50" s="41">
        <v>3</v>
      </c>
      <c r="J50" s="47"/>
    </row>
    <row r="51" spans="1:10" s="2" customFormat="1" ht="12.75">
      <c r="A51" s="18"/>
      <c r="B51" s="19"/>
      <c r="C51" s="19">
        <v>10620</v>
      </c>
      <c r="D51" s="37" t="s">
        <v>60</v>
      </c>
      <c r="E51" s="38">
        <f aca="true" t="shared" si="6" ref="E51:J51">SUM(E52)</f>
        <v>4</v>
      </c>
      <c r="F51" s="39">
        <f t="shared" si="6"/>
        <v>0</v>
      </c>
      <c r="G51" s="40">
        <f t="shared" si="6"/>
        <v>4.916</v>
      </c>
      <c r="H51" s="40">
        <f t="shared" si="6"/>
        <v>0</v>
      </c>
      <c r="I51" s="38">
        <f t="shared" si="6"/>
        <v>4</v>
      </c>
      <c r="J51" s="39">
        <f t="shared" si="6"/>
        <v>0</v>
      </c>
    </row>
    <row r="52" spans="1:10" s="2" customFormat="1" ht="12.75">
      <c r="A52" s="18"/>
      <c r="B52" s="19"/>
      <c r="C52" s="20">
        <v>10621</v>
      </c>
      <c r="D52" s="24" t="s">
        <v>61</v>
      </c>
      <c r="E52" s="41">
        <v>4</v>
      </c>
      <c r="F52" s="47"/>
      <c r="G52" s="42">
        <v>4.916</v>
      </c>
      <c r="H52" s="42"/>
      <c r="I52" s="41">
        <v>4</v>
      </c>
      <c r="J52" s="47"/>
    </row>
    <row r="53" spans="1:10" s="2" customFormat="1" ht="12.75">
      <c r="A53" s="18"/>
      <c r="B53" s="19"/>
      <c r="C53" s="19">
        <v>10630</v>
      </c>
      <c r="D53" s="19" t="s">
        <v>62</v>
      </c>
      <c r="E53" s="38">
        <f aca="true" t="shared" si="7" ref="E53:J53">SUM(E54:E55)</f>
        <v>2</v>
      </c>
      <c r="F53" s="39">
        <f t="shared" si="7"/>
        <v>0</v>
      </c>
      <c r="G53" s="40">
        <f t="shared" si="7"/>
        <v>0</v>
      </c>
      <c r="H53" s="40">
        <f t="shared" si="7"/>
        <v>0</v>
      </c>
      <c r="I53" s="38">
        <f t="shared" si="7"/>
        <v>2</v>
      </c>
      <c r="J53" s="39">
        <f t="shared" si="7"/>
        <v>0</v>
      </c>
    </row>
    <row r="54" spans="1:10" s="2" customFormat="1" ht="12.75">
      <c r="A54" s="18"/>
      <c r="B54" s="19"/>
      <c r="C54" s="20">
        <v>10631</v>
      </c>
      <c r="D54" s="24" t="s">
        <v>63</v>
      </c>
      <c r="E54" s="41">
        <v>2</v>
      </c>
      <c r="F54" s="47"/>
      <c r="G54" s="42"/>
      <c r="H54" s="42"/>
      <c r="I54" s="41">
        <v>2</v>
      </c>
      <c r="J54" s="47"/>
    </row>
    <row r="55" spans="1:10" s="2" customFormat="1" ht="12.75">
      <c r="A55" s="18"/>
      <c r="B55" s="19"/>
      <c r="C55" s="20">
        <v>10632</v>
      </c>
      <c r="D55" s="24" t="s">
        <v>64</v>
      </c>
      <c r="E55" s="41"/>
      <c r="F55" s="47"/>
      <c r="G55" s="42"/>
      <c r="H55" s="42"/>
      <c r="I55" s="41"/>
      <c r="J55" s="47"/>
    </row>
    <row r="56" spans="1:10" s="2" customFormat="1" ht="12.75">
      <c r="A56" s="18">
        <v>10700</v>
      </c>
      <c r="B56" s="19"/>
      <c r="C56" s="19">
        <v>10710</v>
      </c>
      <c r="D56" s="37" t="s">
        <v>65</v>
      </c>
      <c r="E56" s="38">
        <f aca="true" t="shared" si="8" ref="E56:J56">SUM(E57:E63)</f>
        <v>455</v>
      </c>
      <c r="F56" s="39">
        <f t="shared" si="8"/>
        <v>120</v>
      </c>
      <c r="G56" s="40">
        <f t="shared" si="8"/>
        <v>455.24699999999996</v>
      </c>
      <c r="H56" s="40">
        <f t="shared" si="8"/>
        <v>47.586999999999996</v>
      </c>
      <c r="I56" s="38">
        <f t="shared" si="8"/>
        <v>520</v>
      </c>
      <c r="J56" s="39">
        <f t="shared" si="8"/>
        <v>50</v>
      </c>
    </row>
    <row r="57" spans="1:10" s="2" customFormat="1" ht="12.75">
      <c r="A57" s="18"/>
      <c r="B57" s="19"/>
      <c r="C57" s="20">
        <v>10711</v>
      </c>
      <c r="D57" s="24" t="s">
        <v>61</v>
      </c>
      <c r="E57" s="41">
        <v>50</v>
      </c>
      <c r="F57" s="47"/>
      <c r="G57" s="42">
        <v>42.691</v>
      </c>
      <c r="H57" s="42"/>
      <c r="I57" s="41">
        <v>60</v>
      </c>
      <c r="J57" s="47"/>
    </row>
    <row r="58" spans="1:10" s="2" customFormat="1" ht="12.75">
      <c r="A58" s="18"/>
      <c r="B58" s="19"/>
      <c r="C58" s="20">
        <v>10712</v>
      </c>
      <c r="D58" s="24" t="s">
        <v>66</v>
      </c>
      <c r="E58" s="41">
        <v>120</v>
      </c>
      <c r="F58" s="47">
        <v>120</v>
      </c>
      <c r="G58" s="42">
        <v>45.712</v>
      </c>
      <c r="H58" s="42"/>
      <c r="I58" s="41">
        <v>50</v>
      </c>
      <c r="J58" s="47">
        <v>50</v>
      </c>
    </row>
    <row r="59" spans="1:10" s="2" customFormat="1" ht="12.75">
      <c r="A59" s="18"/>
      <c r="B59" s="19"/>
      <c r="C59" s="20">
        <v>10713</v>
      </c>
      <c r="D59" s="24" t="s">
        <v>67</v>
      </c>
      <c r="E59" s="41">
        <v>125</v>
      </c>
      <c r="F59" s="47"/>
      <c r="G59" s="42">
        <v>133.634</v>
      </c>
      <c r="H59" s="42"/>
      <c r="I59" s="41">
        <v>220</v>
      </c>
      <c r="J59" s="47"/>
    </row>
    <row r="60" spans="1:10" s="2" customFormat="1" ht="12.75">
      <c r="A60" s="18"/>
      <c r="B60" s="19"/>
      <c r="C60" s="20">
        <v>10714</v>
      </c>
      <c r="D60" s="24" t="s">
        <v>68</v>
      </c>
      <c r="E60" s="41"/>
      <c r="F60" s="47"/>
      <c r="G60" s="42">
        <v>5.7</v>
      </c>
      <c r="H60" s="42"/>
      <c r="I60" s="41">
        <v>30</v>
      </c>
      <c r="J60" s="47"/>
    </row>
    <row r="61" spans="1:10" s="2" customFormat="1" ht="12.75">
      <c r="A61" s="18"/>
      <c r="B61" s="19"/>
      <c r="C61" s="20">
        <v>10715</v>
      </c>
      <c r="D61" s="24" t="s">
        <v>69</v>
      </c>
      <c r="E61" s="41">
        <v>15</v>
      </c>
      <c r="F61" s="47"/>
      <c r="G61" s="42">
        <v>39.083</v>
      </c>
      <c r="H61" s="42">
        <v>0.16</v>
      </c>
      <c r="I61" s="41">
        <v>15</v>
      </c>
      <c r="J61" s="47"/>
    </row>
    <row r="62" spans="1:10" s="2" customFormat="1" ht="12.75">
      <c r="A62" s="18"/>
      <c r="B62" s="19"/>
      <c r="C62" s="20">
        <v>10716</v>
      </c>
      <c r="D62" s="24" t="s">
        <v>70</v>
      </c>
      <c r="E62" s="41">
        <v>130</v>
      </c>
      <c r="F62" s="47"/>
      <c r="G62" s="42">
        <v>130</v>
      </c>
      <c r="H62" s="42"/>
      <c r="I62" s="41">
        <v>130</v>
      </c>
      <c r="J62" s="47"/>
    </row>
    <row r="63" spans="1:10" s="2" customFormat="1" ht="12.75">
      <c r="A63" s="18"/>
      <c r="B63" s="19"/>
      <c r="C63" s="20">
        <v>10717</v>
      </c>
      <c r="D63" s="24" t="s">
        <v>71</v>
      </c>
      <c r="E63" s="41">
        <v>15</v>
      </c>
      <c r="F63" s="47"/>
      <c r="G63" s="42">
        <v>58.427</v>
      </c>
      <c r="H63" s="42">
        <v>47.427</v>
      </c>
      <c r="I63" s="41">
        <v>15</v>
      </c>
      <c r="J63" s="47"/>
    </row>
    <row r="64" spans="1:10" s="2" customFormat="1" ht="12.75">
      <c r="A64" s="18"/>
      <c r="B64" s="19"/>
      <c r="C64" s="19">
        <v>10720</v>
      </c>
      <c r="D64" s="37" t="s">
        <v>72</v>
      </c>
      <c r="E64" s="38">
        <f aca="true" t="shared" si="9" ref="E64:J64">SUM(E65:E69)</f>
        <v>65</v>
      </c>
      <c r="F64" s="39">
        <f t="shared" si="9"/>
        <v>16</v>
      </c>
      <c r="G64" s="40">
        <f t="shared" si="9"/>
        <v>29.741</v>
      </c>
      <c r="H64" s="40">
        <f t="shared" si="9"/>
        <v>11.25</v>
      </c>
      <c r="I64" s="38">
        <f t="shared" si="9"/>
        <v>90</v>
      </c>
      <c r="J64" s="39">
        <f t="shared" si="9"/>
        <v>36</v>
      </c>
    </row>
    <row r="65" spans="1:10" s="2" customFormat="1" ht="12.75">
      <c r="A65" s="18"/>
      <c r="B65" s="19"/>
      <c r="C65" s="20">
        <v>10721</v>
      </c>
      <c r="D65" s="24" t="s">
        <v>73</v>
      </c>
      <c r="E65" s="41">
        <v>10</v>
      </c>
      <c r="F65" s="47"/>
      <c r="G65" s="42">
        <v>1.452</v>
      </c>
      <c r="H65" s="42"/>
      <c r="I65" s="41">
        <v>10</v>
      </c>
      <c r="J65" s="47"/>
    </row>
    <row r="66" spans="1:10" s="2" customFormat="1" ht="12.75">
      <c r="A66" s="18"/>
      <c r="B66" s="19"/>
      <c r="C66" s="20">
        <v>10722</v>
      </c>
      <c r="D66" s="24" t="s">
        <v>74</v>
      </c>
      <c r="E66" s="41">
        <v>15</v>
      </c>
      <c r="F66" s="47"/>
      <c r="G66" s="42"/>
      <c r="H66" s="42"/>
      <c r="I66" s="41">
        <v>12</v>
      </c>
      <c r="J66" s="47"/>
    </row>
    <row r="67" spans="1:10" s="2" customFormat="1" ht="12.75">
      <c r="A67" s="18"/>
      <c r="B67" s="19"/>
      <c r="C67" s="20">
        <v>10723</v>
      </c>
      <c r="D67" s="24" t="s">
        <v>75</v>
      </c>
      <c r="E67" s="41">
        <v>15</v>
      </c>
      <c r="F67" s="47"/>
      <c r="G67" s="42">
        <v>11.825</v>
      </c>
      <c r="H67" s="42"/>
      <c r="I67" s="41">
        <v>15</v>
      </c>
      <c r="J67" s="47"/>
    </row>
    <row r="68" spans="1:10" s="2" customFormat="1" ht="12.75">
      <c r="A68" s="18"/>
      <c r="B68" s="19"/>
      <c r="C68" s="20">
        <v>10724</v>
      </c>
      <c r="D68" s="24" t="s">
        <v>76</v>
      </c>
      <c r="E68" s="41">
        <v>20</v>
      </c>
      <c r="F68" s="47">
        <v>16</v>
      </c>
      <c r="G68" s="42">
        <v>16.464</v>
      </c>
      <c r="H68" s="42">
        <v>11.25</v>
      </c>
      <c r="I68" s="41">
        <v>50</v>
      </c>
      <c r="J68" s="47">
        <v>36</v>
      </c>
    </row>
    <row r="69" spans="1:10" s="2" customFormat="1" ht="12.75">
      <c r="A69" s="18"/>
      <c r="B69" s="19"/>
      <c r="C69" s="24">
        <v>10725</v>
      </c>
      <c r="D69" s="24" t="s">
        <v>77</v>
      </c>
      <c r="E69" s="41">
        <v>5</v>
      </c>
      <c r="F69" s="47"/>
      <c r="G69" s="42"/>
      <c r="H69" s="42"/>
      <c r="I69" s="41">
        <v>3</v>
      </c>
      <c r="J69" s="47"/>
    </row>
    <row r="70" spans="1:10" s="2" customFormat="1" ht="12.75">
      <c r="A70" s="18"/>
      <c r="B70" s="19"/>
      <c r="C70" s="19">
        <v>10730</v>
      </c>
      <c r="D70" s="19" t="s">
        <v>78</v>
      </c>
      <c r="E70" s="38">
        <f aca="true" t="shared" si="10" ref="E70:J70">SUM(E71:E73)</f>
        <v>21</v>
      </c>
      <c r="F70" s="39">
        <f t="shared" si="10"/>
        <v>0</v>
      </c>
      <c r="G70" s="40">
        <f t="shared" si="10"/>
        <v>18.433</v>
      </c>
      <c r="H70" s="40">
        <f t="shared" si="10"/>
        <v>0</v>
      </c>
      <c r="I70" s="38">
        <f t="shared" si="10"/>
        <v>22</v>
      </c>
      <c r="J70" s="39">
        <f t="shared" si="10"/>
        <v>0</v>
      </c>
    </row>
    <row r="71" spans="1:10" s="2" customFormat="1" ht="12.75">
      <c r="A71" s="18"/>
      <c r="B71" s="19"/>
      <c r="C71" s="20">
        <v>10731</v>
      </c>
      <c r="D71" s="24" t="s">
        <v>79</v>
      </c>
      <c r="E71" s="41">
        <v>5</v>
      </c>
      <c r="F71" s="47"/>
      <c r="G71" s="42">
        <v>2.47</v>
      </c>
      <c r="H71" s="42"/>
      <c r="I71" s="41">
        <v>5</v>
      </c>
      <c r="J71" s="47"/>
    </row>
    <row r="72" spans="1:10" s="2" customFormat="1" ht="12.75">
      <c r="A72" s="18"/>
      <c r="B72" s="19"/>
      <c r="C72" s="24">
        <v>10732</v>
      </c>
      <c r="D72" s="24" t="s">
        <v>80</v>
      </c>
      <c r="E72" s="41">
        <v>4</v>
      </c>
      <c r="F72" s="47"/>
      <c r="G72" s="42"/>
      <c r="H72" s="42"/>
      <c r="I72" s="41">
        <v>5</v>
      </c>
      <c r="J72" s="47"/>
    </row>
    <row r="73" spans="1:10" s="2" customFormat="1" ht="12.75">
      <c r="A73" s="18"/>
      <c r="B73" s="19"/>
      <c r="C73" s="24">
        <v>10733</v>
      </c>
      <c r="D73" s="24" t="s">
        <v>81</v>
      </c>
      <c r="E73" s="41">
        <v>12</v>
      </c>
      <c r="F73" s="47"/>
      <c r="G73" s="42">
        <v>15.963</v>
      </c>
      <c r="H73" s="42"/>
      <c r="I73" s="41">
        <v>12</v>
      </c>
      <c r="J73" s="47"/>
    </row>
    <row r="74" spans="1:10" s="2" customFormat="1" ht="12.75">
      <c r="A74" s="18"/>
      <c r="B74" s="19"/>
      <c r="C74" s="19">
        <v>10740</v>
      </c>
      <c r="D74" s="37" t="s">
        <v>82</v>
      </c>
      <c r="E74" s="38">
        <f aca="true" t="shared" si="11" ref="E74:J74">SUM(E75:E79)</f>
        <v>50</v>
      </c>
      <c r="F74" s="39">
        <f t="shared" si="11"/>
        <v>10</v>
      </c>
      <c r="G74" s="40">
        <f t="shared" si="11"/>
        <v>112.428</v>
      </c>
      <c r="H74" s="40">
        <f t="shared" si="11"/>
        <v>68.86714</v>
      </c>
      <c r="I74" s="38">
        <f t="shared" si="11"/>
        <v>72</v>
      </c>
      <c r="J74" s="39">
        <f t="shared" si="11"/>
        <v>60</v>
      </c>
    </row>
    <row r="75" spans="1:10" s="2" customFormat="1" ht="12.75">
      <c r="A75" s="18"/>
      <c r="B75" s="19"/>
      <c r="C75" s="20">
        <v>10741</v>
      </c>
      <c r="D75" s="24" t="s">
        <v>61</v>
      </c>
      <c r="E75" s="41">
        <v>8</v>
      </c>
      <c r="F75" s="47"/>
      <c r="G75" s="42">
        <v>3.722</v>
      </c>
      <c r="H75" s="42"/>
      <c r="I75" s="41">
        <v>10</v>
      </c>
      <c r="J75" s="47"/>
    </row>
    <row r="76" spans="1:10" s="2" customFormat="1" ht="12.75">
      <c r="A76" s="18"/>
      <c r="B76" s="19"/>
      <c r="C76" s="20">
        <v>10742</v>
      </c>
      <c r="D76" s="24" t="s">
        <v>83</v>
      </c>
      <c r="E76" s="41"/>
      <c r="F76" s="47"/>
      <c r="G76" s="42"/>
      <c r="H76" s="42"/>
      <c r="I76" s="41"/>
      <c r="J76" s="47"/>
    </row>
    <row r="77" spans="1:10" s="2" customFormat="1" ht="12.75">
      <c r="A77" s="18"/>
      <c r="B77" s="19"/>
      <c r="C77" s="20">
        <v>10743</v>
      </c>
      <c r="D77" s="24" t="s">
        <v>84</v>
      </c>
      <c r="E77" s="41">
        <v>40</v>
      </c>
      <c r="F77" s="47">
        <v>10</v>
      </c>
      <c r="G77" s="42">
        <v>107.409</v>
      </c>
      <c r="H77" s="42">
        <v>68.86714</v>
      </c>
      <c r="I77" s="41">
        <v>60</v>
      </c>
      <c r="J77" s="47">
        <v>60</v>
      </c>
    </row>
    <row r="78" spans="1:10" s="2" customFormat="1" ht="12.75">
      <c r="A78" s="18"/>
      <c r="B78" s="19"/>
      <c r="C78" s="20">
        <v>10744</v>
      </c>
      <c r="D78" s="24" t="s">
        <v>85</v>
      </c>
      <c r="E78" s="41">
        <v>2</v>
      </c>
      <c r="F78" s="47"/>
      <c r="G78" s="42">
        <v>1.297</v>
      </c>
      <c r="H78" s="42"/>
      <c r="I78" s="41">
        <v>2</v>
      </c>
      <c r="J78" s="47"/>
    </row>
    <row r="79" spans="1:10" s="2" customFormat="1" ht="12.75">
      <c r="A79" s="18"/>
      <c r="B79" s="19"/>
      <c r="C79" s="20">
        <v>10745</v>
      </c>
      <c r="D79" s="24" t="s">
        <v>86</v>
      </c>
      <c r="E79" s="41"/>
      <c r="F79" s="47"/>
      <c r="G79" s="42"/>
      <c r="H79" s="42"/>
      <c r="I79" s="41"/>
      <c r="J79" s="47"/>
    </row>
    <row r="80" spans="1:10" s="2" customFormat="1" ht="12.75">
      <c r="A80" s="18"/>
      <c r="B80" s="19"/>
      <c r="C80" s="19">
        <v>10750</v>
      </c>
      <c r="D80" s="37" t="s">
        <v>87</v>
      </c>
      <c r="E80" s="38">
        <f aca="true" t="shared" si="12" ref="E80:J80">SUM(E81:E84)</f>
        <v>241</v>
      </c>
      <c r="F80" s="39">
        <f t="shared" si="12"/>
        <v>0</v>
      </c>
      <c r="G80" s="40">
        <f t="shared" si="12"/>
        <v>176.597</v>
      </c>
      <c r="H80" s="40">
        <f t="shared" si="12"/>
        <v>0</v>
      </c>
      <c r="I80" s="38">
        <f t="shared" si="12"/>
        <v>230</v>
      </c>
      <c r="J80" s="39">
        <f t="shared" si="12"/>
        <v>0</v>
      </c>
    </row>
    <row r="81" spans="1:10" s="2" customFormat="1" ht="12.75">
      <c r="A81" s="18"/>
      <c r="B81" s="19"/>
      <c r="C81" s="20">
        <v>10751</v>
      </c>
      <c r="D81" s="24" t="s">
        <v>61</v>
      </c>
      <c r="E81" s="41">
        <v>10</v>
      </c>
      <c r="F81" s="47"/>
      <c r="G81" s="42">
        <v>6.24</v>
      </c>
      <c r="H81" s="42"/>
      <c r="I81" s="41">
        <v>65</v>
      </c>
      <c r="J81" s="47"/>
    </row>
    <row r="82" spans="1:10" s="2" customFormat="1" ht="12.75">
      <c r="A82" s="18"/>
      <c r="B82" s="19"/>
      <c r="C82" s="20">
        <v>10752</v>
      </c>
      <c r="D82" s="24" t="s">
        <v>88</v>
      </c>
      <c r="E82" s="41">
        <v>25</v>
      </c>
      <c r="F82" s="47"/>
      <c r="G82" s="42">
        <v>8.244</v>
      </c>
      <c r="H82" s="42"/>
      <c r="I82" s="41">
        <v>15</v>
      </c>
      <c r="J82" s="47"/>
    </row>
    <row r="83" spans="1:10" s="2" customFormat="1" ht="12.75">
      <c r="A83" s="18"/>
      <c r="B83" s="19"/>
      <c r="C83" s="20">
        <v>10753</v>
      </c>
      <c r="D83" s="24" t="s">
        <v>89</v>
      </c>
      <c r="E83" s="41">
        <f>150+30</f>
        <v>180</v>
      </c>
      <c r="F83" s="47"/>
      <c r="G83" s="42">
        <v>116.513</v>
      </c>
      <c r="H83" s="42"/>
      <c r="I83" s="41">
        <f>150</f>
        <v>150</v>
      </c>
      <c r="J83" s="47"/>
    </row>
    <row r="84" spans="1:10" s="2" customFormat="1" ht="12.75">
      <c r="A84" s="18"/>
      <c r="B84" s="19"/>
      <c r="C84" s="20">
        <v>10754</v>
      </c>
      <c r="D84" s="24" t="s">
        <v>90</v>
      </c>
      <c r="E84" s="41">
        <v>26</v>
      </c>
      <c r="F84" s="47"/>
      <c r="G84" s="42">
        <v>45.6</v>
      </c>
      <c r="H84" s="42"/>
      <c r="I84" s="41">
        <v>0</v>
      </c>
      <c r="J84" s="47"/>
    </row>
    <row r="85" spans="1:10" s="2" customFormat="1" ht="12.75">
      <c r="A85" s="18">
        <v>10800</v>
      </c>
      <c r="B85" s="19"/>
      <c r="C85" s="19">
        <v>10810</v>
      </c>
      <c r="D85" s="37" t="s">
        <v>91</v>
      </c>
      <c r="E85" s="38">
        <f>SUM(E86:E87)</f>
        <v>68</v>
      </c>
      <c r="F85" s="39">
        <f>SUM(F86:F87)</f>
        <v>0</v>
      </c>
      <c r="G85" s="38">
        <f>SUM(G86:G88)</f>
        <v>76.46</v>
      </c>
      <c r="H85" s="38">
        <f>SUM(H86:H88)</f>
        <v>0</v>
      </c>
      <c r="I85" s="38">
        <f>SUM(I86:I88)</f>
        <v>78</v>
      </c>
      <c r="J85" s="38">
        <f>SUM(J86:J88)</f>
        <v>0</v>
      </c>
    </row>
    <row r="86" spans="1:10" s="2" customFormat="1" ht="12.75">
      <c r="A86" s="18"/>
      <c r="B86" s="19"/>
      <c r="C86" s="20">
        <v>10811</v>
      </c>
      <c r="D86" s="24" t="s">
        <v>61</v>
      </c>
      <c r="E86" s="41">
        <v>10</v>
      </c>
      <c r="F86" s="47"/>
      <c r="G86" s="42">
        <v>3.94</v>
      </c>
      <c r="H86" s="42"/>
      <c r="I86" s="41">
        <v>5</v>
      </c>
      <c r="J86" s="47"/>
    </row>
    <row r="87" spans="1:10" s="2" customFormat="1" ht="12.75">
      <c r="A87" s="18"/>
      <c r="B87" s="19"/>
      <c r="C87" s="24">
        <v>10812</v>
      </c>
      <c r="D87" s="24" t="s">
        <v>92</v>
      </c>
      <c r="E87" s="41">
        <v>58</v>
      </c>
      <c r="F87" s="47"/>
      <c r="G87" s="42">
        <v>58</v>
      </c>
      <c r="H87" s="42"/>
      <c r="I87" s="41">
        <v>58</v>
      </c>
      <c r="J87" s="47"/>
    </row>
    <row r="88" spans="1:10" s="2" customFormat="1" ht="12.75">
      <c r="A88" s="18"/>
      <c r="B88" s="19"/>
      <c r="C88" s="24">
        <v>10813</v>
      </c>
      <c r="D88" s="24" t="s">
        <v>93</v>
      </c>
      <c r="E88" s="41">
        <v>14</v>
      </c>
      <c r="F88" s="47"/>
      <c r="G88" s="42">
        <v>14.52</v>
      </c>
      <c r="H88" s="42"/>
      <c r="I88" s="41">
        <v>15</v>
      </c>
      <c r="J88" s="47"/>
    </row>
    <row r="89" spans="1:10" s="2" customFormat="1" ht="12.75">
      <c r="A89" s="18"/>
      <c r="B89" s="19"/>
      <c r="C89" s="19">
        <v>10820</v>
      </c>
      <c r="D89" s="37" t="s">
        <v>94</v>
      </c>
      <c r="E89" s="38">
        <f aca="true" t="shared" si="13" ref="E89:J89">SUM(E90:E93)</f>
        <v>109</v>
      </c>
      <c r="F89" s="39">
        <f t="shared" si="13"/>
        <v>15</v>
      </c>
      <c r="G89" s="38">
        <f t="shared" si="13"/>
        <v>70.498</v>
      </c>
      <c r="H89" s="38">
        <f t="shared" si="13"/>
        <v>38.18</v>
      </c>
      <c r="I89" s="38">
        <f t="shared" si="13"/>
        <v>96</v>
      </c>
      <c r="J89" s="39">
        <f t="shared" si="13"/>
        <v>15</v>
      </c>
    </row>
    <row r="90" spans="1:10" s="2" customFormat="1" ht="12.75">
      <c r="A90" s="18"/>
      <c r="B90" s="19"/>
      <c r="C90" s="20">
        <v>10821</v>
      </c>
      <c r="D90" s="24" t="s">
        <v>95</v>
      </c>
      <c r="E90" s="41">
        <v>40</v>
      </c>
      <c r="F90" s="47"/>
      <c r="G90" s="42">
        <v>15.84</v>
      </c>
      <c r="H90" s="42"/>
      <c r="I90" s="41">
        <v>15</v>
      </c>
      <c r="J90" s="47"/>
    </row>
    <row r="91" spans="1:10" s="2" customFormat="1" ht="12.75">
      <c r="A91" s="18"/>
      <c r="B91" s="19"/>
      <c r="C91" s="20">
        <v>10822</v>
      </c>
      <c r="D91" s="24" t="s">
        <v>96</v>
      </c>
      <c r="E91" s="41">
        <v>30</v>
      </c>
      <c r="F91" s="47"/>
      <c r="G91" s="42">
        <v>6</v>
      </c>
      <c r="H91" s="42"/>
      <c r="I91" s="41">
        <v>46</v>
      </c>
      <c r="J91" s="47"/>
    </row>
    <row r="92" spans="1:10" s="2" customFormat="1" ht="12.75">
      <c r="A92" s="18"/>
      <c r="B92" s="19"/>
      <c r="C92" s="20">
        <v>10823</v>
      </c>
      <c r="D92" s="24" t="s">
        <v>97</v>
      </c>
      <c r="E92" s="41">
        <v>15</v>
      </c>
      <c r="F92" s="47"/>
      <c r="G92" s="42"/>
      <c r="H92" s="42"/>
      <c r="I92" s="41">
        <v>5</v>
      </c>
      <c r="J92" s="47"/>
    </row>
    <row r="93" spans="1:10" s="2" customFormat="1" ht="12.75">
      <c r="A93" s="18"/>
      <c r="B93" s="19"/>
      <c r="C93" s="20">
        <v>10824</v>
      </c>
      <c r="D93" s="24" t="s">
        <v>98</v>
      </c>
      <c r="E93" s="41">
        <v>24</v>
      </c>
      <c r="F93" s="47">
        <v>15</v>
      </c>
      <c r="G93" s="42">
        <v>48.658</v>
      </c>
      <c r="H93" s="42">
        <v>38.18</v>
      </c>
      <c r="I93" s="41">
        <v>30</v>
      </c>
      <c r="J93" s="47">
        <v>15</v>
      </c>
    </row>
    <row r="94" spans="1:10" s="2" customFormat="1" ht="12.75">
      <c r="A94" s="18">
        <v>10900</v>
      </c>
      <c r="B94" s="19"/>
      <c r="C94" s="19">
        <v>10900</v>
      </c>
      <c r="D94" s="19" t="s">
        <v>99</v>
      </c>
      <c r="E94" s="38">
        <f aca="true" t="shared" si="14" ref="E94:J94">E96+E102+E108+E95</f>
        <v>286</v>
      </c>
      <c r="F94" s="39">
        <f t="shared" si="14"/>
        <v>0</v>
      </c>
      <c r="G94" s="40">
        <f t="shared" si="14"/>
        <v>301.28098</v>
      </c>
      <c r="H94" s="40">
        <f t="shared" si="14"/>
        <v>0</v>
      </c>
      <c r="I94" s="38">
        <f t="shared" si="14"/>
        <v>291</v>
      </c>
      <c r="J94" s="39">
        <f t="shared" si="14"/>
        <v>0</v>
      </c>
    </row>
    <row r="95" spans="1:10" s="2" customFormat="1" ht="12.75">
      <c r="A95" s="18"/>
      <c r="B95" s="19"/>
      <c r="C95" s="20">
        <v>10901</v>
      </c>
      <c r="D95" s="20" t="s">
        <v>100</v>
      </c>
      <c r="E95" s="41">
        <v>20</v>
      </c>
      <c r="F95" s="47"/>
      <c r="G95" s="42">
        <v>46.46</v>
      </c>
      <c r="H95" s="42"/>
      <c r="I95" s="41">
        <v>20</v>
      </c>
      <c r="J95" s="47"/>
    </row>
    <row r="96" spans="1:10" s="2" customFormat="1" ht="12.75">
      <c r="A96" s="36"/>
      <c r="B96" s="19"/>
      <c r="C96" s="19">
        <v>10910</v>
      </c>
      <c r="D96" s="37" t="s">
        <v>101</v>
      </c>
      <c r="E96" s="38">
        <f aca="true" t="shared" si="15" ref="E96:J96">SUM(E97:E101)</f>
        <v>101</v>
      </c>
      <c r="F96" s="39">
        <f t="shared" si="15"/>
        <v>0</v>
      </c>
      <c r="G96" s="40">
        <f t="shared" si="15"/>
        <v>111.251</v>
      </c>
      <c r="H96" s="40">
        <f t="shared" si="15"/>
        <v>0</v>
      </c>
      <c r="I96" s="38">
        <f t="shared" si="15"/>
        <v>98</v>
      </c>
      <c r="J96" s="39">
        <f t="shared" si="15"/>
        <v>0</v>
      </c>
    </row>
    <row r="97" spans="1:10" s="2" customFormat="1" ht="12.75">
      <c r="A97" s="18"/>
      <c r="B97" s="19"/>
      <c r="C97" s="20">
        <v>10911</v>
      </c>
      <c r="D97" s="20" t="s">
        <v>102</v>
      </c>
      <c r="E97" s="41">
        <v>10</v>
      </c>
      <c r="F97" s="47"/>
      <c r="G97" s="42">
        <v>14.3</v>
      </c>
      <c r="H97" s="42"/>
      <c r="I97" s="41">
        <v>7</v>
      </c>
      <c r="J97" s="47"/>
    </row>
    <row r="98" spans="1:10" s="2" customFormat="1" ht="12.75">
      <c r="A98" s="18"/>
      <c r="B98" s="19"/>
      <c r="C98" s="20">
        <v>10912</v>
      </c>
      <c r="D98" s="20" t="s">
        <v>103</v>
      </c>
      <c r="E98" s="41">
        <v>20</v>
      </c>
      <c r="F98" s="47"/>
      <c r="G98" s="42">
        <v>15</v>
      </c>
      <c r="H98" s="42"/>
      <c r="I98" s="41">
        <v>20</v>
      </c>
      <c r="J98" s="47"/>
    </row>
    <row r="99" spans="1:10" s="2" customFormat="1" ht="12.75">
      <c r="A99" s="18"/>
      <c r="B99" s="19"/>
      <c r="C99" s="20">
        <v>10913</v>
      </c>
      <c r="D99" s="24" t="s">
        <v>104</v>
      </c>
      <c r="E99" s="41">
        <v>20</v>
      </c>
      <c r="F99" s="47"/>
      <c r="G99" s="42">
        <v>37.2</v>
      </c>
      <c r="H99" s="42"/>
      <c r="I99" s="41">
        <v>20</v>
      </c>
      <c r="J99" s="47"/>
    </row>
    <row r="100" spans="1:10" s="2" customFormat="1" ht="12.75">
      <c r="A100" s="18"/>
      <c r="B100" s="19"/>
      <c r="C100" s="20">
        <v>10914</v>
      </c>
      <c r="D100" s="24" t="s">
        <v>105</v>
      </c>
      <c r="E100" s="41"/>
      <c r="F100" s="47"/>
      <c r="G100" s="42"/>
      <c r="H100" s="42"/>
      <c r="I100" s="41"/>
      <c r="J100" s="47"/>
    </row>
    <row r="101" spans="1:10" s="2" customFormat="1" ht="12.75">
      <c r="A101" s="18"/>
      <c r="B101" s="19"/>
      <c r="C101" s="20">
        <v>10915</v>
      </c>
      <c r="D101" s="24" t="s">
        <v>106</v>
      </c>
      <c r="E101" s="41">
        <v>51</v>
      </c>
      <c r="F101" s="47"/>
      <c r="G101" s="42">
        <v>44.751</v>
      </c>
      <c r="H101" s="42"/>
      <c r="I101" s="41">
        <v>51</v>
      </c>
      <c r="J101" s="47"/>
    </row>
    <row r="102" spans="1:10" s="2" customFormat="1" ht="12.75">
      <c r="A102" s="18"/>
      <c r="B102" s="19"/>
      <c r="C102" s="19">
        <v>10920</v>
      </c>
      <c r="D102" s="37" t="s">
        <v>107</v>
      </c>
      <c r="E102" s="38">
        <f aca="true" t="shared" si="16" ref="E102:J102">SUM(E103:E107)</f>
        <v>72</v>
      </c>
      <c r="F102" s="39">
        <f t="shared" si="16"/>
        <v>0</v>
      </c>
      <c r="G102" s="40">
        <f t="shared" si="16"/>
        <v>54.577999999999996</v>
      </c>
      <c r="H102" s="40">
        <f t="shared" si="16"/>
        <v>0</v>
      </c>
      <c r="I102" s="38">
        <f t="shared" si="16"/>
        <v>78</v>
      </c>
      <c r="J102" s="39">
        <f t="shared" si="16"/>
        <v>0</v>
      </c>
    </row>
    <row r="103" spans="1:10" s="2" customFormat="1" ht="12.75">
      <c r="A103" s="18"/>
      <c r="B103" s="19"/>
      <c r="C103" s="20">
        <v>10921</v>
      </c>
      <c r="D103" s="20" t="s">
        <v>102</v>
      </c>
      <c r="E103" s="41">
        <v>5</v>
      </c>
      <c r="F103" s="47"/>
      <c r="G103" s="42">
        <v>5.04</v>
      </c>
      <c r="H103" s="42"/>
      <c r="I103" s="41">
        <v>6</v>
      </c>
      <c r="J103" s="47"/>
    </row>
    <row r="104" spans="1:10" s="2" customFormat="1" ht="12.75">
      <c r="A104" s="18"/>
      <c r="B104" s="19"/>
      <c r="C104" s="24">
        <v>10922</v>
      </c>
      <c r="D104" s="24" t="s">
        <v>108</v>
      </c>
      <c r="E104" s="41">
        <v>5</v>
      </c>
      <c r="F104" s="47"/>
      <c r="G104" s="42">
        <v>5</v>
      </c>
      <c r="H104" s="42"/>
      <c r="I104" s="41">
        <v>10</v>
      </c>
      <c r="J104" s="47"/>
    </row>
    <row r="105" spans="1:10" s="2" customFormat="1" ht="12.75">
      <c r="A105" s="18"/>
      <c r="B105" s="19"/>
      <c r="C105" s="20">
        <v>10923</v>
      </c>
      <c r="D105" s="24" t="s">
        <v>104</v>
      </c>
      <c r="E105" s="41">
        <v>0</v>
      </c>
      <c r="F105" s="47"/>
      <c r="G105" s="42"/>
      <c r="H105" s="42"/>
      <c r="I105" s="41">
        <v>0</v>
      </c>
      <c r="J105" s="47"/>
    </row>
    <row r="106" spans="1:10" s="2" customFormat="1" ht="12.75">
      <c r="A106" s="18"/>
      <c r="B106" s="19"/>
      <c r="C106" s="20">
        <v>10924</v>
      </c>
      <c r="D106" s="24" t="s">
        <v>109</v>
      </c>
      <c r="E106" s="41">
        <v>10</v>
      </c>
      <c r="F106" s="47"/>
      <c r="G106" s="42"/>
      <c r="H106" s="42"/>
      <c r="I106" s="41">
        <v>10</v>
      </c>
      <c r="J106" s="47"/>
    </row>
    <row r="107" spans="1:10" s="2" customFormat="1" ht="12.75">
      <c r="A107" s="18"/>
      <c r="B107" s="19"/>
      <c r="C107" s="20">
        <v>10925</v>
      </c>
      <c r="D107" s="24" t="s">
        <v>106</v>
      </c>
      <c r="E107" s="41">
        <v>52</v>
      </c>
      <c r="F107" s="47"/>
      <c r="G107" s="42">
        <v>44.538</v>
      </c>
      <c r="H107" s="42"/>
      <c r="I107" s="41">
        <v>52</v>
      </c>
      <c r="J107" s="47"/>
    </row>
    <row r="108" spans="1:10" s="2" customFormat="1" ht="12.75">
      <c r="A108" s="18"/>
      <c r="B108" s="19"/>
      <c r="C108" s="19">
        <v>10930</v>
      </c>
      <c r="D108" s="37" t="s">
        <v>110</v>
      </c>
      <c r="E108" s="38">
        <f aca="true" t="shared" si="17" ref="E108:J108">SUM(E109:E113)</f>
        <v>93</v>
      </c>
      <c r="F108" s="39">
        <f t="shared" si="17"/>
        <v>0</v>
      </c>
      <c r="G108" s="40">
        <f t="shared" si="17"/>
        <v>88.99198</v>
      </c>
      <c r="H108" s="40">
        <f t="shared" si="17"/>
        <v>0</v>
      </c>
      <c r="I108" s="38">
        <f t="shared" si="17"/>
        <v>95</v>
      </c>
      <c r="J108" s="39">
        <f t="shared" si="17"/>
        <v>0</v>
      </c>
    </row>
    <row r="109" spans="1:10" s="2" customFormat="1" ht="12.75">
      <c r="A109" s="18"/>
      <c r="B109" s="19"/>
      <c r="C109" s="20">
        <v>10931</v>
      </c>
      <c r="D109" s="20" t="s">
        <v>102</v>
      </c>
      <c r="E109" s="41">
        <v>5</v>
      </c>
      <c r="F109" s="47"/>
      <c r="G109" s="42">
        <v>6.98</v>
      </c>
      <c r="H109" s="42"/>
      <c r="I109" s="41">
        <v>7</v>
      </c>
      <c r="J109" s="47"/>
    </row>
    <row r="110" spans="1:10" s="2" customFormat="1" ht="12.75">
      <c r="A110" s="18"/>
      <c r="B110" s="19"/>
      <c r="C110" s="20">
        <v>10932</v>
      </c>
      <c r="D110" s="20" t="s">
        <v>103</v>
      </c>
      <c r="E110" s="41">
        <v>10</v>
      </c>
      <c r="F110" s="47"/>
      <c r="G110" s="42">
        <v>10</v>
      </c>
      <c r="H110" s="42"/>
      <c r="I110" s="41">
        <v>10</v>
      </c>
      <c r="J110" s="47"/>
    </row>
    <row r="111" spans="1:10" s="2" customFormat="1" ht="12.75">
      <c r="A111" s="18"/>
      <c r="B111" s="19"/>
      <c r="C111" s="20">
        <v>10933</v>
      </c>
      <c r="D111" s="24" t="s">
        <v>104</v>
      </c>
      <c r="E111" s="41">
        <v>10</v>
      </c>
      <c r="F111" s="47"/>
      <c r="G111" s="42">
        <v>24.24098</v>
      </c>
      <c r="H111" s="42"/>
      <c r="I111" s="41">
        <v>10</v>
      </c>
      <c r="J111" s="47"/>
    </row>
    <row r="112" spans="1:10" s="2" customFormat="1" ht="12.75">
      <c r="A112" s="18"/>
      <c r="B112" s="19"/>
      <c r="C112" s="20">
        <v>10934</v>
      </c>
      <c r="D112" s="24" t="s">
        <v>109</v>
      </c>
      <c r="E112" s="41"/>
      <c r="F112" s="47"/>
      <c r="G112" s="42"/>
      <c r="H112" s="42"/>
      <c r="I112" s="41"/>
      <c r="J112" s="47"/>
    </row>
    <row r="113" spans="1:10" s="2" customFormat="1" ht="12.75">
      <c r="A113" s="30"/>
      <c r="B113" s="31"/>
      <c r="C113" s="32">
        <v>10935</v>
      </c>
      <c r="D113" s="48" t="s">
        <v>106</v>
      </c>
      <c r="E113" s="49">
        <v>68</v>
      </c>
      <c r="F113" s="50"/>
      <c r="G113" s="51">
        <v>47.771</v>
      </c>
      <c r="H113" s="51"/>
      <c r="I113" s="49">
        <v>68</v>
      </c>
      <c r="J113" s="50"/>
    </row>
    <row r="114" spans="1:10" s="2" customFormat="1" ht="12.75">
      <c r="A114" s="12">
        <v>61</v>
      </c>
      <c r="B114" s="13" t="s">
        <v>53</v>
      </c>
      <c r="C114" s="14"/>
      <c r="D114" s="13" t="s">
        <v>52</v>
      </c>
      <c r="E114" s="44">
        <f aca="true" t="shared" si="18" ref="E114:J114">E45+E49+E53+E56+E64+E70+E74+E80+E85+E89+E94+E47+E51</f>
        <v>1351</v>
      </c>
      <c r="F114" s="45">
        <f t="shared" si="18"/>
        <v>161</v>
      </c>
      <c r="G114" s="46">
        <f t="shared" si="18"/>
        <v>1297.2179800000001</v>
      </c>
      <c r="H114" s="46">
        <f t="shared" si="18"/>
        <v>165.88414</v>
      </c>
      <c r="I114" s="44">
        <f t="shared" si="18"/>
        <v>1458</v>
      </c>
      <c r="J114" s="45">
        <f t="shared" si="18"/>
        <v>161</v>
      </c>
    </row>
    <row r="115" spans="1:10" s="2" customFormat="1" ht="12.75">
      <c r="A115" s="18"/>
      <c r="B115" s="19"/>
      <c r="C115" s="20"/>
      <c r="D115" s="19" t="s">
        <v>111</v>
      </c>
      <c r="E115" s="38"/>
      <c r="F115" s="39">
        <f>F14+F114+F44</f>
        <v>3916.4</v>
      </c>
      <c r="G115" s="40"/>
      <c r="H115" s="40">
        <f>H14+H114+H44</f>
        <v>4227.28332</v>
      </c>
      <c r="I115" s="38"/>
      <c r="J115" s="39">
        <f>J14+J114+J44</f>
        <v>4199</v>
      </c>
    </row>
    <row r="116" spans="1:10" s="2" customFormat="1" ht="12.75">
      <c r="A116" s="25"/>
      <c r="B116" s="26"/>
      <c r="C116" s="27"/>
      <c r="D116" s="26" t="s">
        <v>112</v>
      </c>
      <c r="E116" s="52">
        <f>E44+E114+E14</f>
        <v>3916</v>
      </c>
      <c r="F116" s="53"/>
      <c r="G116" s="54">
        <f>G44+G114+G14</f>
        <v>3626.40121</v>
      </c>
      <c r="H116" s="55"/>
      <c r="I116" s="52">
        <f>I44+I114+I14</f>
        <v>4199</v>
      </c>
      <c r="J116" s="53"/>
    </row>
    <row r="117" spans="1:10" s="2" customFormat="1" ht="12.75">
      <c r="A117" s="56"/>
      <c r="B117" s="57"/>
      <c r="C117" s="58"/>
      <c r="D117" s="59" t="s">
        <v>113</v>
      </c>
      <c r="E117" s="64">
        <f>F115+F116-E115-E116</f>
        <v>0.40000000000009095</v>
      </c>
      <c r="F117" s="64"/>
      <c r="G117" s="65">
        <f>H115+H116-G115-G116</f>
        <v>600.8821099999996</v>
      </c>
      <c r="H117" s="65"/>
      <c r="I117" s="64">
        <f>J115+J116-I115-I116</f>
        <v>0</v>
      </c>
      <c r="J117" s="64"/>
    </row>
    <row r="118" spans="4:5" ht="12.75">
      <c r="D118" s="60"/>
      <c r="E118" s="61"/>
    </row>
    <row r="119" ht="12.75">
      <c r="D119" s="62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9" ht="12.75">
      <c r="D139" s="60"/>
    </row>
  </sheetData>
  <sheetProtection selectLockedCells="1" selectUnlockedCells="1"/>
  <mergeCells count="4">
    <mergeCell ref="A1:J1"/>
    <mergeCell ref="E117:F117"/>
    <mergeCell ref="G117:H117"/>
    <mergeCell ref="I117:J117"/>
  </mergeCells>
  <printOptions/>
  <pageMargins left="0.31527777777777777" right="0.27569444444444446" top="0.5118055555555555" bottom="0.15763888888888888" header="0.5118055555555555" footer="0.5118055555555555"/>
  <pageSetup cellComments="atEnd" horizontalDpi="300" verticalDpi="300" orientation="portrait" paperSize="9" scale="82"/>
  <rowBreaks count="1" manualBreakCount="1">
    <brk id="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2015-02-27T07:50:03Z</dcterms:created>
  <dcterms:modified xsi:type="dcterms:W3CDTF">2015-02-27T07:56:23Z</dcterms:modified>
  <cp:category/>
  <cp:version/>
  <cp:contentType/>
  <cp:contentStatus/>
</cp:coreProperties>
</file>