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ozpočet 2012" sheetId="1" r:id="rId1"/>
  </sheets>
  <definedNames>
    <definedName name="_xlnm.Print_Titles" localSheetId="0">'rozpočet 2012'!$1:$2</definedName>
  </definedNames>
  <calcPr fullCalcOnLoad="1"/>
</workbook>
</file>

<file path=xl/comments1.xml><?xml version="1.0" encoding="utf-8"?>
<comments xmlns="http://schemas.openxmlformats.org/spreadsheetml/2006/main">
  <authors>
    <author>Vlastimil Pabi?n</author>
    <author>vlasta</author>
    <author>Vlastimil</author>
  </authors>
  <commentList>
    <comment ref="H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</t>
        </r>
      </text>
    </comment>
    <comment ref="H6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</t>
        </r>
      </text>
    </comment>
    <comment ref="H7" authorId="1">
      <text>
        <r>
          <rPr>
            <b/>
            <sz val="8"/>
            <rFont val="Tahoma"/>
            <family val="0"/>
          </rPr>
          <t>vlasta:</t>
        </r>
        <r>
          <rPr>
            <sz val="8"/>
            <rFont val="Tahoma"/>
            <family val="0"/>
          </rPr>
          <t xml:space="preserve">
WAE 66 tis.Kč
1LM  52 tis.Kč
2LM  94 tis.Kč
BDL  28 tis.Kč
1LŽ  16 tis.Kč</t>
        </r>
      </text>
    </comment>
    <comment ref="H12" authorId="1">
      <text>
        <r>
          <rPr>
            <b/>
            <sz val="8"/>
            <rFont val="Tahoma"/>
            <family val="0"/>
          </rPr>
          <t>vlasta:</t>
        </r>
        <r>
          <rPr>
            <sz val="8"/>
            <rFont val="Tahoma"/>
            <family val="0"/>
          </rPr>
          <t xml:space="preserve">
jen nové oddíly</t>
        </r>
      </text>
    </comment>
    <comment ref="G18" authorId="2">
      <text>
        <r>
          <rPr>
            <b/>
            <sz val="8"/>
            <rFont val="Tahoma"/>
            <family val="0"/>
          </rPr>
          <t>Vlastimil:</t>
        </r>
        <r>
          <rPr>
            <sz val="8"/>
            <rFont val="Tahoma"/>
            <family val="0"/>
          </rPr>
          <t xml:space="preserve">
13 čl.přísp. EFTA,UNIF
</t>
        </r>
      </text>
    </comment>
    <comment ref="G25" authorId="1">
      <text>
        <r>
          <rPr>
            <b/>
            <sz val="8"/>
            <rFont val="Tahoma"/>
            <family val="0"/>
          </rPr>
          <t>vlasta:</t>
        </r>
        <r>
          <rPr>
            <sz val="8"/>
            <rFont val="Tahoma"/>
            <family val="0"/>
          </rPr>
          <t xml:space="preserve">
12x 4.300</t>
        </r>
      </text>
    </comment>
    <comment ref="G26" authorId="1">
      <text>
        <r>
          <rPr>
            <b/>
            <sz val="8"/>
            <rFont val="Tahoma"/>
            <family val="0"/>
          </rPr>
          <t>vlasta:</t>
        </r>
        <r>
          <rPr>
            <sz val="8"/>
            <rFont val="Tahoma"/>
            <family val="0"/>
          </rPr>
          <t xml:space="preserve">
12x18.000 = 216 tis.Kč
12x5.000   = 60 tis.Kč</t>
        </r>
      </text>
    </comment>
    <comment ref="G31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Odměny 30
Ostatní - tisky,medaile 20
finále WAE 20</t>
        </r>
      </text>
    </comment>
    <comment ref="G32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cestovné BDL 50%  75 tis.Kč
ostatní (tisky,diplomy 10</t>
        </r>
      </text>
    </comment>
    <comment ref="G33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Odměny 7
Ostatní - tisky,medaile 3</t>
        </r>
      </text>
    </comment>
    <comment ref="G34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Řídící orgáni cest. 7
Rozhodčí 15
Odměny  18
Ostatní - tisky,medaile,míče 20</t>
        </r>
      </text>
    </comment>
    <comment ref="H34" authorId="2">
      <text>
        <r>
          <rPr>
            <b/>
            <sz val="8"/>
            <rFont val="Tahoma"/>
            <family val="0"/>
          </rPr>
          <t>Vlastimil:</t>
        </r>
        <r>
          <rPr>
            <sz val="8"/>
            <rFont val="Tahoma"/>
            <family val="0"/>
          </rPr>
          <t xml:space="preserve">
startovné MČR</t>
        </r>
      </text>
    </comment>
    <comment ref="G3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Rozhodčí 46
Odměny 54
Pořadatelé 45 (5tis./den)
Míče pořadatelům 15
Pohár ČNS mládeže 30
Cestovné říd.orgáni 15
Cestovné 50% 30
Ostatní - medaile,tisky 25</t>
        </r>
      </text>
    </comment>
    <comment ref="G36" authorId="1">
      <text>
        <r>
          <rPr>
            <b/>
            <sz val="8"/>
            <rFont val="Tahoma"/>
            <family val="0"/>
          </rPr>
          <t>vlasta:</t>
        </r>
        <r>
          <rPr>
            <sz val="8"/>
            <rFont val="Tahoma"/>
            <family val="0"/>
          </rPr>
          <t xml:space="preserve">
Rozhodčí  7
Míče pořadatelům 5
Cest.říd.orgáni 1
Ostatní - medaile,tisky 5</t>
        </r>
      </text>
    </comment>
    <comment ref="G37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</t>
        </r>
      </text>
    </comment>
    <comment ref="G3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5 x KNS</t>
        </r>
      </text>
    </comment>
    <comment ref="H3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5x KNS</t>
        </r>
      </text>
    </comment>
    <comment ref="G40" authorId="1">
      <text>
        <r>
          <rPr>
            <b/>
            <sz val="8"/>
            <rFont val="Tahoma"/>
            <family val="0"/>
          </rPr>
          <t>vlasta:</t>
        </r>
        <r>
          <rPr>
            <sz val="8"/>
            <rFont val="Tahoma"/>
            <family val="0"/>
          </rPr>
          <t xml:space="preserve">
Rozpis, vyhodnocení a dokumentace soutěž mládeže</t>
        </r>
      </text>
    </comment>
    <comment ref="G6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Cestovné 5
Odměna 5
</t>
        </r>
      </text>
    </comment>
    <comment ref="G68" authorId="0">
      <text>
        <r>
          <rPr>
            <b/>
            <sz val="8"/>
            <rFont val="Tahoma"/>
            <family val="0"/>
          </rPr>
          <t xml:space="preserve">Vlastimil Pabián:
</t>
        </r>
        <r>
          <rPr>
            <sz val="8"/>
            <rFont val="Tahoma"/>
            <family val="0"/>
          </rPr>
          <t>lektoři, vedoucí 18 
nájemné 5
reg.průkazy 2
odměna vedoucí 5</t>
        </r>
      </text>
    </comment>
    <comment ref="G6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cestovné 5
odměna  5
</t>
        </r>
      </text>
    </comment>
    <comment ref="G77" authorId="2">
      <text>
        <r>
          <rPr>
            <b/>
            <sz val="8"/>
            <rFont val="Tahoma"/>
            <family val="0"/>
          </rPr>
          <t>Vlastimil:</t>
        </r>
        <r>
          <rPr>
            <sz val="8"/>
            <rFont val="Tahoma"/>
            <family val="0"/>
          </rPr>
          <t xml:space="preserve">
Doprava EFTA na jednání</t>
        </r>
      </text>
    </comment>
    <comment ref="G84" authorId="2">
      <text>
        <r>
          <rPr>
            <b/>
            <sz val="8"/>
            <rFont val="Tahoma"/>
            <family val="0"/>
          </rPr>
          <t>Vlastimil:</t>
        </r>
        <r>
          <rPr>
            <sz val="8"/>
            <rFont val="Tahoma"/>
            <family val="0"/>
          </rPr>
          <t xml:space="preserve">
40 Mezinárodní kemp mládeže
20 Partnerské kempy</t>
        </r>
      </text>
    </comment>
    <comment ref="G87" authorId="1">
      <text>
        <r>
          <rPr>
            <b/>
            <sz val="8"/>
            <rFont val="Tahoma"/>
            <family val="0"/>
          </rPr>
          <t>vlasta:</t>
        </r>
        <r>
          <rPr>
            <sz val="8"/>
            <rFont val="Tahoma"/>
            <family val="0"/>
          </rPr>
          <t xml:space="preserve">
10 Podpora soutěží - dohoda I.Králík</t>
        </r>
      </text>
    </comment>
    <comment ref="G8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4 vlastní provoz
18 podpora soutěží -
    dohoda předs.KR</t>
        </r>
      </text>
    </comment>
    <comment ref="J7" authorId="1">
      <text>
        <r>
          <rPr>
            <b/>
            <sz val="8"/>
            <rFont val="Tahoma"/>
            <family val="0"/>
          </rPr>
          <t>vlasta:</t>
        </r>
        <r>
          <rPr>
            <sz val="8"/>
            <rFont val="Tahoma"/>
            <family val="0"/>
          </rPr>
          <t xml:space="preserve">
WAE 66 tis.Kč
1LM  52 tis.Kč
2LM  94 tis.Kč
BDL  28 tis.Kč
1LŽ  16 tis.Kč</t>
        </r>
      </text>
    </comment>
    <comment ref="J11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zvýšení při vyššímu zústatku na bank.účtu</t>
        </r>
      </text>
    </comment>
    <comment ref="J12" authorId="1">
      <text>
        <r>
          <rPr>
            <b/>
            <sz val="8"/>
            <rFont val="Tahoma"/>
            <family val="0"/>
          </rPr>
          <t>vlasta:</t>
        </r>
        <r>
          <rPr>
            <sz val="8"/>
            <rFont val="Tahoma"/>
            <family val="0"/>
          </rPr>
          <t xml:space="preserve">
jen nové oddíly</t>
        </r>
      </text>
    </comment>
    <comment ref="I18" authorId="2">
      <text>
        <r>
          <rPr>
            <b/>
            <sz val="8"/>
            <rFont val="Tahoma"/>
            <family val="0"/>
          </rPr>
          <t>Vlastimil:</t>
        </r>
        <r>
          <rPr>
            <sz val="8"/>
            <rFont val="Tahoma"/>
            <family val="0"/>
          </rPr>
          <t xml:space="preserve">
13 čl.přísp. EFTA,UNIF
27 účast na jednáních
</t>
        </r>
      </text>
    </comment>
    <comment ref="I20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30 spotřební materiál
25 nákup fotoap.
30 nákup dig.kamera
20 nákup NTB</t>
        </r>
      </text>
    </comment>
    <comment ref="I25" authorId="1">
      <text>
        <r>
          <rPr>
            <b/>
            <sz val="8"/>
            <rFont val="Tahoma"/>
            <family val="0"/>
          </rPr>
          <t>vlasta:</t>
        </r>
        <r>
          <rPr>
            <sz val="8"/>
            <rFont val="Tahoma"/>
            <family val="0"/>
          </rPr>
          <t xml:space="preserve">
2x 4.300
10x 5.000</t>
        </r>
      </text>
    </comment>
    <comment ref="I26" authorId="1">
      <text>
        <r>
          <rPr>
            <b/>
            <sz val="8"/>
            <rFont val="Tahoma"/>
            <family val="0"/>
          </rPr>
          <t>vlasta:</t>
        </r>
        <r>
          <rPr>
            <sz val="8"/>
            <rFont val="Tahoma"/>
            <family val="0"/>
          </rPr>
          <t xml:space="preserve">
12x18.000 = 216 tis.Kč
12x5.000   = 60 tis.Kč</t>
        </r>
      </text>
    </comment>
    <comment ref="I2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22.370 Kč Solidarita
3.ooo ostatní</t>
        </r>
      </text>
    </comment>
    <comment ref="I31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Odměny WAE 20,15,9,6, 1LM 8, 2LM 6
Ostatní - tisky,medaile 36
PMEZ 20, finále WAE na provoz 180</t>
        </r>
      </text>
    </comment>
    <comment ref="I32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cestovné BDL 75%  92 tis.Kč
odměny 10+7+4+2
ostatní (tisky,diplomy) 10</t>
        </r>
      </text>
    </comment>
    <comment ref="I33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Odměny 1.místo 10, 2.místo 6, 3.místo 3
Ostatní - tisky,medaile 3</t>
        </r>
      </text>
    </comment>
    <comment ref="I34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Řídící orgáni cest. 7
Rozhodčí 20
Odměny 5,3,2,1
Příspěvek pořadatelům 3x10
Ostatní - tisky,medaile,míče 20</t>
        </r>
      </text>
    </comment>
    <comment ref="J34" authorId="2">
      <text>
        <r>
          <rPr>
            <b/>
            <sz val="8"/>
            <rFont val="Tahoma"/>
            <family val="0"/>
          </rPr>
          <t>Vlastimil:</t>
        </r>
        <r>
          <rPr>
            <sz val="8"/>
            <rFont val="Tahoma"/>
            <family val="0"/>
          </rPr>
          <t xml:space="preserve">
startovné MČR</t>
        </r>
      </text>
    </comment>
    <comment ref="I3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Rozhodčí 46
Odměny 5,3,2,1 = 11*9 = 99
Pořadatelé 90 (10tis./den)
Míče pořadatelům 15
Pohár ČNS mládeže 30
Cestovné říd.orgáni 15
Cestovné 75% 45
Ostatní - medaile,tisky 25</t>
        </r>
      </text>
    </comment>
    <comment ref="I36" authorId="1">
      <text>
        <r>
          <rPr>
            <b/>
            <sz val="8"/>
            <rFont val="Tahoma"/>
            <family val="0"/>
          </rPr>
          <t>vlasta:</t>
        </r>
        <r>
          <rPr>
            <sz val="8"/>
            <rFont val="Tahoma"/>
            <family val="0"/>
          </rPr>
          <t xml:space="preserve">
Rozhodčí  7
Míče pořadatelům 5
Odměny za umístění 5,3,2,1
Cest.říd.orgáni 5
Ostatní - medaile,tisky 5
Pořadatelé 3x10</t>
        </r>
      </text>
    </comment>
    <comment ref="I37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MŠMT program III. :
10 Č.Brod
10 Chabařovice tunaj NOH
10 Chabařovice sedmiboj
40 Chabařovice MKM</t>
        </r>
      </text>
    </comment>
    <comment ref="I3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5 x KNS</t>
        </r>
      </text>
    </comment>
    <comment ref="J3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5x KNS</t>
        </r>
      </text>
    </comment>
    <comment ref="I40" authorId="1">
      <text>
        <r>
          <rPr>
            <b/>
            <sz val="8"/>
            <rFont val="Tahoma"/>
            <family val="0"/>
          </rPr>
          <t>vlasta:</t>
        </r>
        <r>
          <rPr>
            <sz val="8"/>
            <rFont val="Tahoma"/>
            <family val="0"/>
          </rPr>
          <t xml:space="preserve">
Rozpis, vyhodnocení a dokumentace soutěž mládeže</t>
        </r>
      </text>
    </comment>
    <comment ref="I46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10 vlastní činnost
40 zahraniční činnost</t>
        </r>
      </text>
    </comment>
    <comment ref="I6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Cestovné 5
Odměna 5
</t>
        </r>
      </text>
    </comment>
    <comment ref="I68" authorId="0">
      <text>
        <r>
          <rPr>
            <b/>
            <sz val="8"/>
            <rFont val="Tahoma"/>
            <family val="0"/>
          </rPr>
          <t xml:space="preserve">Vlastimil Pabián:
</t>
        </r>
        <r>
          <rPr>
            <sz val="8"/>
            <rFont val="Tahoma"/>
            <family val="0"/>
          </rPr>
          <t>lektoři, vedoucí 18 
nájemné 5
reg.průkazy 2
odměna vedoucí 5</t>
        </r>
      </text>
    </comment>
    <comment ref="I6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cestovné 5
odměna  5
ostatní - pr.III</t>
        </r>
      </text>
    </comment>
    <comment ref="I77" authorId="2">
      <text>
        <r>
          <rPr>
            <b/>
            <sz val="8"/>
            <rFont val="Tahoma"/>
            <family val="0"/>
          </rPr>
          <t>Vlastimil:</t>
        </r>
        <r>
          <rPr>
            <sz val="8"/>
            <rFont val="Tahoma"/>
            <family val="0"/>
          </rPr>
          <t xml:space="preserve">
Doprava EFTA na jednání</t>
        </r>
      </text>
    </comment>
    <comment ref="I84" authorId="2">
      <text>
        <r>
          <rPr>
            <b/>
            <sz val="8"/>
            <rFont val="Tahoma"/>
            <family val="0"/>
          </rPr>
          <t>Vlastimil:</t>
        </r>
        <r>
          <rPr>
            <sz val="8"/>
            <rFont val="Tahoma"/>
            <family val="0"/>
          </rPr>
          <t xml:space="preserve">
120 Mezinárodní kemp mládeže
20 Partnerské kempy</t>
        </r>
      </text>
    </comment>
    <comment ref="I87" authorId="1">
      <text>
        <r>
          <rPr>
            <b/>
            <sz val="8"/>
            <rFont val="Tahoma"/>
            <family val="0"/>
          </rPr>
          <t>vlasta:</t>
        </r>
        <r>
          <rPr>
            <sz val="8"/>
            <rFont val="Tahoma"/>
            <family val="0"/>
          </rPr>
          <t xml:space="preserve">
10 Podpora soutěží - dohoda I.Králík
24 Administrativa STK - dohoda Lechnýř</t>
        </r>
      </text>
    </comment>
    <comment ref="I8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4 vlastní provoz
18 podpora soutěží -
    dohoda předs.KR</t>
        </r>
      </text>
    </comment>
    <comment ref="I9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President's Cup 17
Švýcarsko 15
rezerva 50</t>
        </r>
      </text>
    </comment>
    <comment ref="I97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79 soustředění
51 kempy repre</t>
        </r>
      </text>
    </comment>
  </commentList>
</comments>
</file>

<file path=xl/sharedStrings.xml><?xml version="1.0" encoding="utf-8"?>
<sst xmlns="http://schemas.openxmlformats.org/spreadsheetml/2006/main" count="125" uniqueCount="106">
  <si>
    <t>Příjmy</t>
  </si>
  <si>
    <t>Sponzoři</t>
  </si>
  <si>
    <t>Úroky</t>
  </si>
  <si>
    <t>celkem</t>
  </si>
  <si>
    <t>Schůzovné VV</t>
  </si>
  <si>
    <t>Celkem</t>
  </si>
  <si>
    <t>Příjmy celkem</t>
  </si>
  <si>
    <t>Výdaje celkem</t>
  </si>
  <si>
    <t>Zisk/ztráta</t>
  </si>
  <si>
    <t>Konference</t>
  </si>
  <si>
    <t>Schůzovné Dozorčí rada</t>
  </si>
  <si>
    <t>Komise</t>
  </si>
  <si>
    <t>Prezident ČNS</t>
  </si>
  <si>
    <t>Komise propagace</t>
  </si>
  <si>
    <t>STK</t>
  </si>
  <si>
    <t>Disciplinární komise</t>
  </si>
  <si>
    <t>Komise rozhodčích</t>
  </si>
  <si>
    <t>Komise tuzemského rozvoje</t>
  </si>
  <si>
    <t>Komise zahraničního rozvoje</t>
  </si>
  <si>
    <t>Komise reprezentace</t>
  </si>
  <si>
    <t xml:space="preserve">  -  spotřební materiál</t>
  </si>
  <si>
    <t xml:space="preserve">  -  nájemné</t>
  </si>
  <si>
    <t xml:space="preserve">  -  telekomunikace</t>
  </si>
  <si>
    <t xml:space="preserve">  -  poštovné</t>
  </si>
  <si>
    <t xml:space="preserve">  -  tiskové konference</t>
  </si>
  <si>
    <t xml:space="preserve">  -  bankovní výlohy, kurzové ztráty</t>
  </si>
  <si>
    <t xml:space="preserve">  -  ostatní</t>
  </si>
  <si>
    <t xml:space="preserve">  -  PEE extraliga, 1.liga, 2.liga muži</t>
  </si>
  <si>
    <t xml:space="preserve">  -  M ČR ženy</t>
  </si>
  <si>
    <t>Legislativní komise</t>
  </si>
  <si>
    <t>Správa</t>
  </si>
  <si>
    <t>k1</t>
  </si>
  <si>
    <t>k2</t>
  </si>
  <si>
    <t>REPRE junioři</t>
  </si>
  <si>
    <t>REPRE ženy</t>
  </si>
  <si>
    <t xml:space="preserve">  -  M ČR muži, ČP muži</t>
  </si>
  <si>
    <t>Správa a sekretariát</t>
  </si>
  <si>
    <t>Soutěže</t>
  </si>
  <si>
    <t xml:space="preserve">  -  3.2 Analýza změn pravidel</t>
  </si>
  <si>
    <t xml:space="preserve">  -  3.9 Školení mezin.rozhodčích</t>
  </si>
  <si>
    <t xml:space="preserve">  -  Dorostenecká liga</t>
  </si>
  <si>
    <t xml:space="preserve">  -  1. a 2.liga ženy</t>
  </si>
  <si>
    <t xml:space="preserve">  -  3.3 Internet</t>
  </si>
  <si>
    <t xml:space="preserve">  -  3.2 Členská základna</t>
  </si>
  <si>
    <t xml:space="preserve">  -  3.4 Metodické materiály</t>
  </si>
  <si>
    <t xml:space="preserve">  -  3.5 Školení rozhodčích a trenérů</t>
  </si>
  <si>
    <t xml:space="preserve">  -  3.2 Odměna trenéra </t>
  </si>
  <si>
    <t>REPRE muži</t>
  </si>
  <si>
    <t xml:space="preserve">  -  3.3 Mezinárodní akce</t>
  </si>
  <si>
    <t xml:space="preserve">  -  3.5 Soustředění </t>
  </si>
  <si>
    <t>Hospodářská komise</t>
  </si>
  <si>
    <t xml:space="preserve">  -  3.1 Vlastní provoz komise</t>
  </si>
  <si>
    <t xml:space="preserve">  -  3.7 Propagační materiály</t>
  </si>
  <si>
    <t xml:space="preserve">  -  3.1 Vlastní provoz prezidenta</t>
  </si>
  <si>
    <t xml:space="preserve">  -  3.4 Pohár ČNS, turnaje</t>
  </si>
  <si>
    <t xml:space="preserve">  -  ankety, vyhodnocení ČP, odměny umístění</t>
  </si>
  <si>
    <t xml:space="preserve">   - 3.2. Odměna trenéra</t>
  </si>
  <si>
    <t xml:space="preserve">  -  M ČR mládež, ČP mládež</t>
  </si>
  <si>
    <t>Vlastní provoz komise</t>
  </si>
  <si>
    <t xml:space="preserve">  -  sportovní materiál (míče,boty)</t>
  </si>
  <si>
    <t>Členové VV</t>
  </si>
  <si>
    <t xml:space="preserve">  -  vlastní provoz</t>
  </si>
  <si>
    <t xml:space="preserve">  -  3.4 Prezentace v médiích</t>
  </si>
  <si>
    <t xml:space="preserve">  -  3.6 Archiv ČNS</t>
  </si>
  <si>
    <t xml:space="preserve">  -  3.9 Prezentace v časopisu a knihách</t>
  </si>
  <si>
    <t xml:space="preserve">  -  3.4 Vztahy se zahraničím</t>
  </si>
  <si>
    <t xml:space="preserve">  -  3.1 Obecná činnost, sledování</t>
  </si>
  <si>
    <t>ČNS - vlastní zdroje poplatky</t>
  </si>
  <si>
    <t>ČNS - vlastní zdroje startovné</t>
  </si>
  <si>
    <t xml:space="preserve">  -  3.2 Správa předpisů, KNSK a ONS</t>
  </si>
  <si>
    <t xml:space="preserve">  -  příspěvek nižším úz.org.  (KNS)</t>
  </si>
  <si>
    <t xml:space="preserve">  -  sekretariát</t>
  </si>
  <si>
    <t>Komise žen</t>
  </si>
  <si>
    <t xml:space="preserve">  -  3.2  rozvoj žen v KNS a ONS</t>
  </si>
  <si>
    <t xml:space="preserve">  -  3.1  Obecná činnost</t>
  </si>
  <si>
    <t>Komise mládeže</t>
  </si>
  <si>
    <t xml:space="preserve">  -  3.2 MS DVD</t>
  </si>
  <si>
    <t xml:space="preserve">  -- 3.1  Podpora soutěží</t>
  </si>
  <si>
    <t xml:space="preserve">  - MS/ME junioři,ženy</t>
  </si>
  <si>
    <t xml:space="preserve">  - MS/ME muži</t>
  </si>
  <si>
    <t xml:space="preserve">  -  3.10 Ostatní propagace</t>
  </si>
  <si>
    <t>ČNS - vlastní zdroje registrace</t>
  </si>
  <si>
    <t xml:space="preserve">  -  3.1 Vlastní provoz komise + podpora soutěží</t>
  </si>
  <si>
    <t xml:space="preserve">  -  3.3 Metodika tréninků</t>
  </si>
  <si>
    <t xml:space="preserve">  -  3.6 Rozvoj mládeže (camp,MČR)</t>
  </si>
  <si>
    <t xml:space="preserve">  -  3.2 Soutěže žáků a dorostu</t>
  </si>
  <si>
    <t xml:space="preserve">  -  3.3  soutěže a turnaje</t>
  </si>
  <si>
    <t>ČNS - vlastní zdroje pokuty</t>
  </si>
  <si>
    <t xml:space="preserve">  -  služby (účetnictví)</t>
  </si>
  <si>
    <t xml:space="preserve">  -  3.6 Organizace škol.klubů</t>
  </si>
  <si>
    <t>ČNS - vlastní zdroje licenční poplatky</t>
  </si>
  <si>
    <t>FIFTA,EFTA,UNIF</t>
  </si>
  <si>
    <t>Skut       01-12/11 výdaje</t>
  </si>
  <si>
    <t>Skut            01-12/11 příjmy</t>
  </si>
  <si>
    <t xml:space="preserve">  -  hospodaření KNS</t>
  </si>
  <si>
    <t>Plán        2012 výdaje</t>
  </si>
  <si>
    <t xml:space="preserve">  -  Podpora KNS</t>
  </si>
  <si>
    <t>ČNS - rozpočet a plnění na rok 2012</t>
  </si>
  <si>
    <t xml:space="preserve">  - Persident's Cup 2012</t>
  </si>
  <si>
    <t>MŠMT - dotace program V.</t>
  </si>
  <si>
    <t>MŠMT - dotace program III.</t>
  </si>
  <si>
    <t>MŠMT - dotace program I.</t>
  </si>
  <si>
    <t>MŠMT - dotace program II.</t>
  </si>
  <si>
    <t>Plán.            2012 příjmy</t>
  </si>
  <si>
    <t>Upr.plán        2012 výdaje</t>
  </si>
  <si>
    <t>Upr.plán.            2012 příjmy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</si>
</sst>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;@"/>
    <numFmt numFmtId="166" formatCode="mmm/yyyy"/>
    <numFmt numFmtId="167" formatCode="#,##0.00000"/>
    <numFmt numFmtId="168" formatCode="[$-405]d/mmm/yy;@"/>
    <numFmt numFmtId="169" formatCode="#,##0.0000"/>
    <numFmt numFmtId="170" formatCode="d/m/yyyy;@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3" xfId="0" applyFill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169" fontId="1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169" fontId="1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169" fontId="1" fillId="0" borderId="19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workbookViewId="0" topLeftCell="A1">
      <pane xSplit="4" ySplit="2" topLeftCell="E9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L6" sqref="L6"/>
    </sheetView>
  </sheetViews>
  <sheetFormatPr defaultColWidth="9.140625" defaultRowHeight="12.75"/>
  <cols>
    <col min="1" max="1" width="6.00390625" style="4" bestFit="1" customWidth="1"/>
    <col min="2" max="2" width="7.7109375" style="1" bestFit="1" customWidth="1"/>
    <col min="3" max="3" width="6.00390625" style="4" bestFit="1" customWidth="1"/>
    <col min="4" max="4" width="40.140625" style="0" bestFit="1" customWidth="1"/>
    <col min="5" max="5" width="9.7109375" style="2" customWidth="1"/>
    <col min="6" max="10" width="10.421875" style="2" customWidth="1"/>
  </cols>
  <sheetData>
    <row r="1" spans="1:10" ht="21" thickBot="1">
      <c r="A1" s="87" t="s">
        <v>97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3" customFormat="1" ht="51.75" thickBot="1">
      <c r="A2" s="44" t="s">
        <v>31</v>
      </c>
      <c r="B2" s="45"/>
      <c r="C2" s="46" t="s">
        <v>32</v>
      </c>
      <c r="D2" s="45"/>
      <c r="E2" s="48" t="s">
        <v>92</v>
      </c>
      <c r="F2" s="47" t="s">
        <v>93</v>
      </c>
      <c r="G2" s="59" t="s">
        <v>95</v>
      </c>
      <c r="H2" s="60" t="s">
        <v>103</v>
      </c>
      <c r="I2" s="59" t="s">
        <v>104</v>
      </c>
      <c r="J2" s="60" t="s">
        <v>105</v>
      </c>
    </row>
    <row r="3" spans="1:10" ht="12.75">
      <c r="A3" s="49">
        <v>10000</v>
      </c>
      <c r="B3" s="24" t="s">
        <v>0</v>
      </c>
      <c r="C3" s="23">
        <v>10010</v>
      </c>
      <c r="D3" s="25" t="s">
        <v>99</v>
      </c>
      <c r="E3" s="26"/>
      <c r="F3" s="26">
        <v>620</v>
      </c>
      <c r="G3" s="43"/>
      <c r="H3" s="69">
        <v>620</v>
      </c>
      <c r="I3" s="43"/>
      <c r="J3" s="69">
        <v>7237</v>
      </c>
    </row>
    <row r="4" spans="1:10" ht="12.75">
      <c r="A4" s="50"/>
      <c r="B4" s="9"/>
      <c r="C4" s="8">
        <v>10011</v>
      </c>
      <c r="D4" s="10" t="s">
        <v>100</v>
      </c>
      <c r="E4" s="12"/>
      <c r="F4" s="12">
        <v>-91.40871</v>
      </c>
      <c r="G4" s="11"/>
      <c r="H4" s="70">
        <v>0</v>
      </c>
      <c r="I4" s="11"/>
      <c r="J4" s="70">
        <v>100</v>
      </c>
    </row>
    <row r="5" spans="1:10" ht="12.75">
      <c r="A5" s="50"/>
      <c r="B5" s="9"/>
      <c r="C5" s="8">
        <v>10012</v>
      </c>
      <c r="D5" s="10" t="s">
        <v>101</v>
      </c>
      <c r="E5" s="12"/>
      <c r="F5" s="12">
        <v>67.4</v>
      </c>
      <c r="G5" s="11"/>
      <c r="H5" s="70">
        <v>100</v>
      </c>
      <c r="I5" s="11"/>
      <c r="J5" s="70">
        <v>92.8</v>
      </c>
    </row>
    <row r="6" spans="1:10" ht="12.75">
      <c r="A6" s="50"/>
      <c r="B6" s="9"/>
      <c r="C6" s="8">
        <v>10013</v>
      </c>
      <c r="D6" s="10" t="s">
        <v>102</v>
      </c>
      <c r="E6" s="12"/>
      <c r="F6" s="12">
        <v>126.5</v>
      </c>
      <c r="G6" s="11"/>
      <c r="H6" s="70">
        <v>125</v>
      </c>
      <c r="I6" s="11"/>
      <c r="J6" s="70">
        <v>126.5</v>
      </c>
    </row>
    <row r="7" spans="1:10" ht="12.75">
      <c r="A7" s="50"/>
      <c r="B7" s="9"/>
      <c r="C7" s="8">
        <v>10014</v>
      </c>
      <c r="D7" s="10" t="s">
        <v>68</v>
      </c>
      <c r="E7" s="12"/>
      <c r="F7" s="12">
        <v>398.5</v>
      </c>
      <c r="G7" s="11"/>
      <c r="H7" s="70">
        <v>256</v>
      </c>
      <c r="I7" s="11"/>
      <c r="J7" s="70">
        <v>256</v>
      </c>
    </row>
    <row r="8" spans="1:10" ht="12.75">
      <c r="A8" s="50"/>
      <c r="B8" s="9"/>
      <c r="C8" s="13">
        <v>10015</v>
      </c>
      <c r="D8" s="14" t="s">
        <v>67</v>
      </c>
      <c r="E8" s="12"/>
      <c r="F8" s="12">
        <v>68.043</v>
      </c>
      <c r="G8" s="11"/>
      <c r="H8" s="70">
        <v>50</v>
      </c>
      <c r="I8" s="11"/>
      <c r="J8" s="70">
        <v>50</v>
      </c>
    </row>
    <row r="9" spans="1:10" ht="12.75">
      <c r="A9" s="50"/>
      <c r="B9" s="9"/>
      <c r="C9" s="13">
        <v>10016</v>
      </c>
      <c r="D9" s="14" t="s">
        <v>87</v>
      </c>
      <c r="E9" s="12"/>
      <c r="F9" s="12">
        <v>59.5</v>
      </c>
      <c r="G9" s="11"/>
      <c r="H9" s="70">
        <v>50</v>
      </c>
      <c r="I9" s="11"/>
      <c r="J9" s="70">
        <v>50</v>
      </c>
    </row>
    <row r="10" spans="1:10" ht="12.75">
      <c r="A10" s="50"/>
      <c r="B10" s="9"/>
      <c r="C10" s="8">
        <v>10017</v>
      </c>
      <c r="D10" s="10" t="s">
        <v>1</v>
      </c>
      <c r="E10" s="12">
        <v>173.176</v>
      </c>
      <c r="F10" s="12">
        <v>538.976</v>
      </c>
      <c r="G10" s="11">
        <v>180</v>
      </c>
      <c r="H10" s="70">
        <v>440</v>
      </c>
      <c r="I10" s="11">
        <v>180</v>
      </c>
      <c r="J10" s="70">
        <v>440</v>
      </c>
    </row>
    <row r="11" spans="1:10" ht="12.75">
      <c r="A11" s="50"/>
      <c r="B11" s="9"/>
      <c r="C11" s="8">
        <v>10018</v>
      </c>
      <c r="D11" s="10" t="s">
        <v>2</v>
      </c>
      <c r="E11" s="12"/>
      <c r="F11" s="12">
        <v>25.08913</v>
      </c>
      <c r="G11" s="11"/>
      <c r="H11" s="70">
        <v>25</v>
      </c>
      <c r="I11" s="11"/>
      <c r="J11" s="70">
        <v>50</v>
      </c>
    </row>
    <row r="12" spans="1:10" ht="12.75">
      <c r="A12" s="50"/>
      <c r="B12" s="9"/>
      <c r="C12" s="8">
        <v>10019</v>
      </c>
      <c r="D12" s="10" t="s">
        <v>81</v>
      </c>
      <c r="E12" s="12"/>
      <c r="F12" s="12">
        <v>17.5</v>
      </c>
      <c r="G12" s="11"/>
      <c r="H12" s="70">
        <v>15</v>
      </c>
      <c r="I12" s="11"/>
      <c r="J12" s="70">
        <v>15</v>
      </c>
    </row>
    <row r="13" spans="1:10" ht="12.75">
      <c r="A13" s="53"/>
      <c r="B13" s="36"/>
      <c r="C13" s="35">
        <v>10020</v>
      </c>
      <c r="D13" s="57" t="s">
        <v>90</v>
      </c>
      <c r="E13" s="58"/>
      <c r="F13" s="58">
        <v>135.25</v>
      </c>
      <c r="G13" s="61"/>
      <c r="H13" s="70">
        <v>140</v>
      </c>
      <c r="I13" s="61"/>
      <c r="J13" s="70">
        <v>140</v>
      </c>
    </row>
    <row r="14" spans="1:10" ht="13.5" thickBot="1">
      <c r="A14" s="51"/>
      <c r="B14" s="28"/>
      <c r="C14" s="27"/>
      <c r="D14" s="28" t="s">
        <v>3</v>
      </c>
      <c r="E14" s="29">
        <f>SUM(E3:E12)</f>
        <v>173.176</v>
      </c>
      <c r="F14" s="29">
        <f>SUM(F3:F13)</f>
        <v>1965.3494200000002</v>
      </c>
      <c r="G14" s="62">
        <f>SUM(G3:G12)</f>
        <v>180</v>
      </c>
      <c r="H14" s="71">
        <f>SUM(H3:H13)</f>
        <v>1821</v>
      </c>
      <c r="I14" s="62">
        <f>SUM(I3:I12)</f>
        <v>180</v>
      </c>
      <c r="J14" s="71">
        <f>SUM(J3:J13)</f>
        <v>8557.3</v>
      </c>
    </row>
    <row r="15" spans="1:10" ht="12.75">
      <c r="A15" s="49">
        <v>10200</v>
      </c>
      <c r="B15" s="24" t="s">
        <v>30</v>
      </c>
      <c r="C15" s="23">
        <v>10021</v>
      </c>
      <c r="D15" s="25" t="s">
        <v>4</v>
      </c>
      <c r="E15" s="26">
        <v>50.016</v>
      </c>
      <c r="F15" s="26"/>
      <c r="G15" s="43">
        <v>50</v>
      </c>
      <c r="H15" s="69"/>
      <c r="I15" s="43">
        <v>50</v>
      </c>
      <c r="J15" s="69"/>
    </row>
    <row r="16" spans="1:10" ht="12.75">
      <c r="A16" s="50"/>
      <c r="B16" s="9"/>
      <c r="C16" s="8">
        <v>10022</v>
      </c>
      <c r="D16" s="14" t="s">
        <v>10</v>
      </c>
      <c r="E16" s="12"/>
      <c r="F16" s="12"/>
      <c r="G16" s="11"/>
      <c r="H16" s="70"/>
      <c r="I16" s="11"/>
      <c r="J16" s="70"/>
    </row>
    <row r="17" spans="1:10" ht="12.75">
      <c r="A17" s="50"/>
      <c r="B17" s="9"/>
      <c r="C17" s="8">
        <v>10023</v>
      </c>
      <c r="D17" s="10" t="s">
        <v>9</v>
      </c>
      <c r="E17" s="12">
        <v>11.08</v>
      </c>
      <c r="F17" s="12"/>
      <c r="G17" s="11">
        <v>10</v>
      </c>
      <c r="H17" s="70"/>
      <c r="I17" s="11">
        <v>10</v>
      </c>
      <c r="J17" s="70"/>
    </row>
    <row r="18" spans="1:10" ht="12.75">
      <c r="A18" s="50"/>
      <c r="B18" s="9"/>
      <c r="C18" s="13">
        <v>10024</v>
      </c>
      <c r="D18" s="14" t="s">
        <v>91</v>
      </c>
      <c r="E18" s="12">
        <v>40.69261</v>
      </c>
      <c r="F18" s="12"/>
      <c r="G18" s="11">
        <v>13</v>
      </c>
      <c r="H18" s="70"/>
      <c r="I18" s="11">
        <v>40</v>
      </c>
      <c r="J18" s="70"/>
    </row>
    <row r="19" spans="1:10" s="1" customFormat="1" ht="12.75">
      <c r="A19" s="52"/>
      <c r="B19" s="9"/>
      <c r="C19" s="9">
        <v>10200</v>
      </c>
      <c r="D19" s="16" t="s">
        <v>36</v>
      </c>
      <c r="E19" s="15">
        <f>SUM(E20:E29)</f>
        <v>509.9178099999999</v>
      </c>
      <c r="F19" s="15">
        <f>SUM(F20:F29)</f>
        <v>146.493</v>
      </c>
      <c r="G19" s="56">
        <f>SUM(G20:G29)</f>
        <v>474.78811</v>
      </c>
      <c r="H19" s="72">
        <f>SUM(H20:H29)</f>
        <v>120</v>
      </c>
      <c r="I19" s="56">
        <f>SUM(I20:I29)</f>
        <v>582.7881100000001</v>
      </c>
      <c r="J19" s="72">
        <f>SUM(J20:J29)</f>
        <v>120</v>
      </c>
    </row>
    <row r="20" spans="1:10" ht="12.75">
      <c r="A20" s="50"/>
      <c r="B20" s="9"/>
      <c r="C20" s="8">
        <v>10225</v>
      </c>
      <c r="D20" s="10" t="s">
        <v>20</v>
      </c>
      <c r="E20" s="12">
        <v>42.13801</v>
      </c>
      <c r="F20" s="12"/>
      <c r="G20" s="11">
        <v>29</v>
      </c>
      <c r="H20" s="70"/>
      <c r="I20" s="11">
        <v>105</v>
      </c>
      <c r="J20" s="70"/>
    </row>
    <row r="21" spans="1:10" ht="12.75">
      <c r="A21" s="50"/>
      <c r="B21" s="9"/>
      <c r="C21" s="8">
        <v>10226</v>
      </c>
      <c r="D21" s="10" t="s">
        <v>59</v>
      </c>
      <c r="E21" s="12">
        <v>82.8</v>
      </c>
      <c r="F21" s="12">
        <v>146.505</v>
      </c>
      <c r="G21" s="11">
        <v>60</v>
      </c>
      <c r="H21" s="70">
        <v>120</v>
      </c>
      <c r="I21" s="11">
        <v>60</v>
      </c>
      <c r="J21" s="70">
        <v>120</v>
      </c>
    </row>
    <row r="22" spans="1:10" ht="12.75">
      <c r="A22" s="50"/>
      <c r="B22" s="9"/>
      <c r="C22" s="8">
        <v>10227</v>
      </c>
      <c r="D22" s="10" t="s">
        <v>21</v>
      </c>
      <c r="E22" s="12">
        <v>10.85398</v>
      </c>
      <c r="F22" s="12"/>
      <c r="G22" s="11">
        <v>20</v>
      </c>
      <c r="H22" s="70"/>
      <c r="I22" s="11">
        <v>20</v>
      </c>
      <c r="J22" s="70"/>
    </row>
    <row r="23" spans="1:10" ht="12.75">
      <c r="A23" s="50"/>
      <c r="B23" s="9"/>
      <c r="C23" s="8">
        <v>10228</v>
      </c>
      <c r="D23" s="10" t="s">
        <v>22</v>
      </c>
      <c r="E23" s="12">
        <v>21.95689</v>
      </c>
      <c r="F23" s="12"/>
      <c r="G23" s="11">
        <v>20</v>
      </c>
      <c r="H23" s="70"/>
      <c r="I23" s="11">
        <v>20</v>
      </c>
      <c r="J23" s="70"/>
    </row>
    <row r="24" spans="1:10" ht="12.75">
      <c r="A24" s="50"/>
      <c r="B24" s="9"/>
      <c r="C24" s="8">
        <v>10229</v>
      </c>
      <c r="D24" s="10" t="s">
        <v>23</v>
      </c>
      <c r="E24" s="12">
        <v>8.7498</v>
      </c>
      <c r="F24" s="12"/>
      <c r="G24" s="11">
        <v>10</v>
      </c>
      <c r="H24" s="70"/>
      <c r="I24" s="11">
        <v>10</v>
      </c>
      <c r="J24" s="70"/>
    </row>
    <row r="25" spans="1:10" ht="12.75">
      <c r="A25" s="50"/>
      <c r="B25" s="9"/>
      <c r="C25" s="8">
        <v>10230</v>
      </c>
      <c r="D25" s="10" t="s">
        <v>88</v>
      </c>
      <c r="E25" s="12">
        <v>63.6</v>
      </c>
      <c r="F25" s="12"/>
      <c r="G25" s="11">
        <v>51.6</v>
      </c>
      <c r="H25" s="70"/>
      <c r="I25" s="11">
        <v>58.6</v>
      </c>
      <c r="J25" s="70"/>
    </row>
    <row r="26" spans="1:10" ht="12.75">
      <c r="A26" s="50"/>
      <c r="B26" s="9"/>
      <c r="C26" s="8">
        <v>10231</v>
      </c>
      <c r="D26" s="10" t="s">
        <v>71</v>
      </c>
      <c r="E26" s="12">
        <v>270</v>
      </c>
      <c r="F26" s="12"/>
      <c r="G26" s="11">
        <f>18*12+5*12</f>
        <v>276</v>
      </c>
      <c r="H26" s="70"/>
      <c r="I26" s="11">
        <f>18*12+5*12</f>
        <v>276</v>
      </c>
      <c r="J26" s="70"/>
    </row>
    <row r="27" spans="1:10" ht="12.75">
      <c r="A27" s="50"/>
      <c r="B27" s="9"/>
      <c r="C27" s="8">
        <v>10232</v>
      </c>
      <c r="D27" s="10" t="s">
        <v>24</v>
      </c>
      <c r="E27" s="12"/>
      <c r="F27" s="12"/>
      <c r="G27" s="11"/>
      <c r="H27" s="70"/>
      <c r="I27" s="11"/>
      <c r="J27" s="70"/>
    </row>
    <row r="28" spans="1:10" ht="12.75">
      <c r="A28" s="50"/>
      <c r="B28" s="9"/>
      <c r="C28" s="8">
        <v>10233</v>
      </c>
      <c r="D28" s="10" t="s">
        <v>25</v>
      </c>
      <c r="E28" s="12">
        <v>8.29913</v>
      </c>
      <c r="F28" s="12">
        <v>-0.012</v>
      </c>
      <c r="G28" s="11">
        <v>8.18811</v>
      </c>
      <c r="H28" s="70"/>
      <c r="I28" s="11">
        <v>8.18811</v>
      </c>
      <c r="J28" s="70"/>
    </row>
    <row r="29" spans="1:10" ht="12.75">
      <c r="A29" s="50"/>
      <c r="B29" s="9"/>
      <c r="C29" s="8">
        <v>10236</v>
      </c>
      <c r="D29" s="10" t="s">
        <v>26</v>
      </c>
      <c r="E29" s="12">
        <v>1.52</v>
      </c>
      <c r="F29" s="12"/>
      <c r="G29" s="11">
        <v>0</v>
      </c>
      <c r="H29" s="70"/>
      <c r="I29" s="11">
        <v>25</v>
      </c>
      <c r="J29" s="70"/>
    </row>
    <row r="30" spans="1:10" ht="12.75">
      <c r="A30" s="50"/>
      <c r="B30" s="9"/>
      <c r="C30" s="17">
        <v>10300</v>
      </c>
      <c r="D30" s="18" t="s">
        <v>37</v>
      </c>
      <c r="E30" s="19">
        <f>SUM(E31:E43)</f>
        <v>1647.3527499999998</v>
      </c>
      <c r="F30" s="19">
        <f>SUM(F31:F43)</f>
        <v>815.41442</v>
      </c>
      <c r="G30" s="55">
        <f>SUM(G31:G43)</f>
        <v>1815</v>
      </c>
      <c r="H30" s="73">
        <f>SUM(H31:H43)</f>
        <v>986</v>
      </c>
      <c r="I30" s="55">
        <f>SUM(I31:I43)</f>
        <v>5989</v>
      </c>
      <c r="J30" s="73">
        <f>SUM(J31:J43)</f>
        <v>986</v>
      </c>
    </row>
    <row r="31" spans="1:10" ht="12.75">
      <c r="A31" s="50"/>
      <c r="B31" s="9"/>
      <c r="C31" s="8">
        <v>10301</v>
      </c>
      <c r="D31" s="14" t="s">
        <v>27</v>
      </c>
      <c r="E31" s="12">
        <v>320.544</v>
      </c>
      <c r="F31" s="12">
        <v>76.8</v>
      </c>
      <c r="G31" s="11">
        <v>110</v>
      </c>
      <c r="H31" s="70">
        <v>40</v>
      </c>
      <c r="I31" s="11">
        <v>300</v>
      </c>
      <c r="J31" s="70">
        <v>40</v>
      </c>
    </row>
    <row r="32" spans="1:10" ht="12.75">
      <c r="A32" s="50"/>
      <c r="B32" s="9"/>
      <c r="C32" s="8">
        <v>10302</v>
      </c>
      <c r="D32" s="14" t="s">
        <v>40</v>
      </c>
      <c r="E32" s="12">
        <v>100.676</v>
      </c>
      <c r="F32" s="12"/>
      <c r="G32" s="11">
        <v>85</v>
      </c>
      <c r="H32" s="70"/>
      <c r="I32" s="11">
        <v>125</v>
      </c>
      <c r="J32" s="70"/>
    </row>
    <row r="33" spans="1:10" ht="12.75">
      <c r="A33" s="50"/>
      <c r="B33" s="9"/>
      <c r="C33" s="8">
        <v>10303</v>
      </c>
      <c r="D33" s="14" t="s">
        <v>41</v>
      </c>
      <c r="E33" s="12">
        <v>17.729</v>
      </c>
      <c r="F33" s="12"/>
      <c r="G33" s="11">
        <v>10</v>
      </c>
      <c r="H33" s="70"/>
      <c r="I33" s="11">
        <v>22</v>
      </c>
      <c r="J33" s="70"/>
    </row>
    <row r="34" spans="1:10" ht="12.75">
      <c r="A34" s="50"/>
      <c r="B34" s="9"/>
      <c r="C34" s="8">
        <v>10304</v>
      </c>
      <c r="D34" s="10" t="s">
        <v>35</v>
      </c>
      <c r="E34" s="20">
        <v>95.558</v>
      </c>
      <c r="F34" s="12">
        <v>12.6</v>
      </c>
      <c r="G34" s="54">
        <v>60</v>
      </c>
      <c r="H34" s="70">
        <f>(16*400+16*300+24*200)/1000</f>
        <v>16</v>
      </c>
      <c r="I34" s="54">
        <v>110</v>
      </c>
      <c r="J34" s="70">
        <f>(16*400+16*300+24*200)/1000</f>
        <v>16</v>
      </c>
    </row>
    <row r="35" spans="1:10" ht="12.75">
      <c r="A35" s="50"/>
      <c r="B35" s="9"/>
      <c r="C35" s="8">
        <v>10305</v>
      </c>
      <c r="D35" s="10" t="s">
        <v>57</v>
      </c>
      <c r="E35" s="12">
        <v>264.236</v>
      </c>
      <c r="F35" s="12"/>
      <c r="G35" s="11">
        <v>260</v>
      </c>
      <c r="H35" s="70"/>
      <c r="I35" s="11">
        <v>365</v>
      </c>
      <c r="J35" s="70"/>
    </row>
    <row r="36" spans="1:10" ht="12.75">
      <c r="A36" s="50"/>
      <c r="B36" s="9"/>
      <c r="C36" s="8">
        <v>10306</v>
      </c>
      <c r="D36" s="10" t="s">
        <v>28</v>
      </c>
      <c r="E36" s="12">
        <v>12.501</v>
      </c>
      <c r="F36" s="12"/>
      <c r="G36" s="11">
        <v>18</v>
      </c>
      <c r="H36" s="70"/>
      <c r="I36" s="11">
        <v>85</v>
      </c>
      <c r="J36" s="70"/>
    </row>
    <row r="37" spans="1:10" ht="12.75">
      <c r="A37" s="50"/>
      <c r="B37" s="9"/>
      <c r="C37" s="8">
        <v>10307</v>
      </c>
      <c r="D37" s="13" t="s">
        <v>55</v>
      </c>
      <c r="E37" s="12">
        <v>24.381</v>
      </c>
      <c r="F37" s="12"/>
      <c r="G37" s="11">
        <v>30</v>
      </c>
      <c r="H37" s="70"/>
      <c r="I37" s="11">
        <v>30</v>
      </c>
      <c r="J37" s="70"/>
    </row>
    <row r="38" spans="1:10" ht="12.75">
      <c r="A38" s="50"/>
      <c r="B38" s="9"/>
      <c r="C38" s="8">
        <v>10311</v>
      </c>
      <c r="D38" s="8" t="s">
        <v>70</v>
      </c>
      <c r="E38" s="12"/>
      <c r="F38" s="12"/>
      <c r="G38" s="11">
        <v>0</v>
      </c>
      <c r="H38" s="70"/>
      <c r="I38" s="11">
        <f>10+10+10+40</f>
        <v>70</v>
      </c>
      <c r="J38" s="70"/>
    </row>
    <row r="39" spans="1:10" ht="12.75">
      <c r="A39" s="50"/>
      <c r="B39" s="9"/>
      <c r="C39" s="8">
        <v>10312</v>
      </c>
      <c r="D39" s="8" t="s">
        <v>94</v>
      </c>
      <c r="E39" s="12">
        <v>241.41644</v>
      </c>
      <c r="F39" s="12">
        <v>408.01442</v>
      </c>
      <c r="G39" s="11">
        <v>350</v>
      </c>
      <c r="H39" s="70">
        <v>350</v>
      </c>
      <c r="I39" s="11">
        <v>350</v>
      </c>
      <c r="J39" s="70">
        <v>350</v>
      </c>
    </row>
    <row r="40" spans="1:10" ht="12.75">
      <c r="A40" s="50"/>
      <c r="B40" s="9"/>
      <c r="C40" s="8">
        <v>10313</v>
      </c>
      <c r="D40" s="80" t="s">
        <v>96</v>
      </c>
      <c r="E40" s="12">
        <v>36</v>
      </c>
      <c r="F40" s="12"/>
      <c r="G40" s="74">
        <v>72</v>
      </c>
      <c r="H40" s="70"/>
      <c r="I40" s="11">
        <v>72</v>
      </c>
      <c r="J40" s="70"/>
    </row>
    <row r="41" spans="1:10" ht="12.75">
      <c r="A41" s="50"/>
      <c r="B41" s="9"/>
      <c r="C41" s="13">
        <v>10320</v>
      </c>
      <c r="D41" s="13" t="s">
        <v>78</v>
      </c>
      <c r="E41" s="12">
        <v>177.89063</v>
      </c>
      <c r="F41" s="12">
        <v>30</v>
      </c>
      <c r="G41" s="11">
        <v>710</v>
      </c>
      <c r="H41" s="70">
        <v>350</v>
      </c>
      <c r="I41" s="11">
        <v>1000</v>
      </c>
      <c r="J41" s="70">
        <v>350</v>
      </c>
    </row>
    <row r="42" spans="1:10" ht="12.75">
      <c r="A42" s="50"/>
      <c r="B42" s="9"/>
      <c r="C42" s="8">
        <v>10321</v>
      </c>
      <c r="D42" s="13" t="s">
        <v>79</v>
      </c>
      <c r="E42" s="12">
        <v>70.457</v>
      </c>
      <c r="F42" s="12"/>
      <c r="G42" s="11">
        <v>30</v>
      </c>
      <c r="H42" s="70">
        <v>150</v>
      </c>
      <c r="I42" s="11">
        <v>3220</v>
      </c>
      <c r="J42" s="70">
        <v>150</v>
      </c>
    </row>
    <row r="43" spans="1:10" ht="12.75">
      <c r="A43" s="53"/>
      <c r="B43" s="36"/>
      <c r="C43" s="35">
        <v>10322</v>
      </c>
      <c r="D43" s="68" t="s">
        <v>98</v>
      </c>
      <c r="E43" s="58">
        <v>285.96368</v>
      </c>
      <c r="F43" s="58">
        <v>288</v>
      </c>
      <c r="G43" s="11">
        <v>80</v>
      </c>
      <c r="H43" s="70">
        <v>80</v>
      </c>
      <c r="I43" s="11">
        <v>240</v>
      </c>
      <c r="J43" s="70">
        <v>80</v>
      </c>
    </row>
    <row r="44" spans="1:10" s="1" customFormat="1" ht="13.5" thickBot="1">
      <c r="A44" s="51">
        <v>10200</v>
      </c>
      <c r="B44" s="28" t="s">
        <v>30</v>
      </c>
      <c r="C44" s="27"/>
      <c r="D44" s="28" t="s">
        <v>5</v>
      </c>
      <c r="E44" s="29">
        <f>E15+E16+E17+E18+E19+E30</f>
        <v>2259.0591699999995</v>
      </c>
      <c r="F44" s="29">
        <f>F15+F16+F17+F18+F19+F30</f>
        <v>961.90742</v>
      </c>
      <c r="G44" s="62">
        <f>G15+G16+G17+G18+G19+G30</f>
        <v>2362.78811</v>
      </c>
      <c r="H44" s="71">
        <f>H15+H16+H17+H18+H19+H30</f>
        <v>1106</v>
      </c>
      <c r="I44" s="62">
        <f>I15+I16+I17+I18+I19+I30</f>
        <v>6671.78811</v>
      </c>
      <c r="J44" s="71">
        <f>J15+J16+J17+J18+J19+J30</f>
        <v>1106</v>
      </c>
    </row>
    <row r="45" spans="1:10" s="1" customFormat="1" ht="12.75">
      <c r="A45" s="49">
        <v>10500</v>
      </c>
      <c r="B45" s="24" t="s">
        <v>11</v>
      </c>
      <c r="C45" s="30">
        <v>10510</v>
      </c>
      <c r="D45" s="30" t="s">
        <v>12</v>
      </c>
      <c r="E45" s="31">
        <f aca="true" t="shared" si="0" ref="E45:J45">SUM(E46:E46)</f>
        <v>10.456999999999999</v>
      </c>
      <c r="F45" s="31">
        <f t="shared" si="0"/>
        <v>0</v>
      </c>
      <c r="G45" s="63">
        <f t="shared" si="0"/>
        <v>10</v>
      </c>
      <c r="H45" s="75">
        <f t="shared" si="0"/>
        <v>0</v>
      </c>
      <c r="I45" s="63">
        <f t="shared" si="0"/>
        <v>50</v>
      </c>
      <c r="J45" s="75">
        <f t="shared" si="0"/>
        <v>0</v>
      </c>
    </row>
    <row r="46" spans="1:10" s="1" customFormat="1" ht="12.75">
      <c r="A46" s="50"/>
      <c r="B46" s="9"/>
      <c r="C46" s="8">
        <v>10511</v>
      </c>
      <c r="D46" s="13" t="s">
        <v>53</v>
      </c>
      <c r="E46" s="20">
        <f>9.107+1.26+0.09</f>
        <v>10.456999999999999</v>
      </c>
      <c r="F46" s="20"/>
      <c r="G46" s="54">
        <v>10</v>
      </c>
      <c r="H46" s="76"/>
      <c r="I46" s="54">
        <v>50</v>
      </c>
      <c r="J46" s="76"/>
    </row>
    <row r="47" spans="1:10" s="1" customFormat="1" ht="12.75">
      <c r="A47" s="50"/>
      <c r="B47" s="9"/>
      <c r="C47" s="18">
        <v>10530</v>
      </c>
      <c r="D47" s="18" t="s">
        <v>60</v>
      </c>
      <c r="E47" s="19">
        <f aca="true" t="shared" si="1" ref="E47:J47">SUM(E48)</f>
        <v>25.30093</v>
      </c>
      <c r="F47" s="19">
        <f t="shared" si="1"/>
        <v>0</v>
      </c>
      <c r="G47" s="55">
        <f t="shared" si="1"/>
        <v>25</v>
      </c>
      <c r="H47" s="73">
        <f t="shared" si="1"/>
        <v>0</v>
      </c>
      <c r="I47" s="55">
        <f t="shared" si="1"/>
        <v>50</v>
      </c>
      <c r="J47" s="73">
        <f t="shared" si="1"/>
        <v>0</v>
      </c>
    </row>
    <row r="48" spans="1:10" s="1" customFormat="1" ht="12.75">
      <c r="A48" s="50"/>
      <c r="B48" s="9"/>
      <c r="C48" s="21">
        <v>10531</v>
      </c>
      <c r="D48" s="21" t="s">
        <v>61</v>
      </c>
      <c r="E48" s="20">
        <f>20.27093+5.03</f>
        <v>25.30093</v>
      </c>
      <c r="F48" s="20"/>
      <c r="G48" s="54">
        <v>25</v>
      </c>
      <c r="H48" s="76"/>
      <c r="I48" s="54">
        <v>50</v>
      </c>
      <c r="J48" s="76"/>
    </row>
    <row r="49" spans="1:10" s="1" customFormat="1" ht="12.75">
      <c r="A49" s="50">
        <v>10600</v>
      </c>
      <c r="B49" s="9"/>
      <c r="C49" s="17">
        <v>10610</v>
      </c>
      <c r="D49" s="18" t="s">
        <v>50</v>
      </c>
      <c r="E49" s="19">
        <f aca="true" t="shared" si="2" ref="E49:J49">SUM(E50)</f>
        <v>2.31</v>
      </c>
      <c r="F49" s="19">
        <f t="shared" si="2"/>
        <v>0</v>
      </c>
      <c r="G49" s="55">
        <f t="shared" si="2"/>
        <v>3</v>
      </c>
      <c r="H49" s="73">
        <f t="shared" si="2"/>
        <v>0</v>
      </c>
      <c r="I49" s="55">
        <f t="shared" si="2"/>
        <v>3</v>
      </c>
      <c r="J49" s="73">
        <f t="shared" si="2"/>
        <v>0</v>
      </c>
    </row>
    <row r="50" spans="1:10" s="1" customFormat="1" ht="12.75">
      <c r="A50" s="50"/>
      <c r="B50" s="9"/>
      <c r="C50" s="8">
        <v>10611</v>
      </c>
      <c r="D50" s="13" t="s">
        <v>51</v>
      </c>
      <c r="E50" s="20">
        <v>2.31</v>
      </c>
      <c r="F50" s="20"/>
      <c r="G50" s="54">
        <v>3</v>
      </c>
      <c r="H50" s="76"/>
      <c r="I50" s="54">
        <v>3</v>
      </c>
      <c r="J50" s="76"/>
    </row>
    <row r="51" spans="1:10" s="1" customFormat="1" ht="12.75">
      <c r="A51" s="50"/>
      <c r="B51" s="9"/>
      <c r="C51" s="17">
        <v>10620</v>
      </c>
      <c r="D51" s="18" t="s">
        <v>15</v>
      </c>
      <c r="E51" s="19">
        <f aca="true" t="shared" si="3" ref="E51:J51">SUM(E52)</f>
        <v>0</v>
      </c>
      <c r="F51" s="19">
        <f t="shared" si="3"/>
        <v>0</v>
      </c>
      <c r="G51" s="55">
        <f t="shared" si="3"/>
        <v>5</v>
      </c>
      <c r="H51" s="73">
        <f t="shared" si="3"/>
        <v>0</v>
      </c>
      <c r="I51" s="55">
        <f t="shared" si="3"/>
        <v>5</v>
      </c>
      <c r="J51" s="73">
        <f t="shared" si="3"/>
        <v>0</v>
      </c>
    </row>
    <row r="52" spans="1:10" s="1" customFormat="1" ht="12.75">
      <c r="A52" s="50"/>
      <c r="B52" s="9"/>
      <c r="C52" s="8">
        <v>10621</v>
      </c>
      <c r="D52" s="13" t="s">
        <v>51</v>
      </c>
      <c r="E52" s="20"/>
      <c r="F52" s="20"/>
      <c r="G52" s="54">
        <v>5</v>
      </c>
      <c r="H52" s="76"/>
      <c r="I52" s="54">
        <v>5</v>
      </c>
      <c r="J52" s="76"/>
    </row>
    <row r="53" spans="1:10" s="1" customFormat="1" ht="12.75">
      <c r="A53" s="50"/>
      <c r="B53" s="9"/>
      <c r="C53" s="17">
        <v>10630</v>
      </c>
      <c r="D53" s="17" t="s">
        <v>29</v>
      </c>
      <c r="E53" s="19">
        <f>SUM(E54:E55)</f>
        <v>0</v>
      </c>
      <c r="F53" s="19">
        <f>SUM(F54:F55)</f>
        <v>0</v>
      </c>
      <c r="G53" s="55">
        <f>SUM(G54:G55)</f>
        <v>0</v>
      </c>
      <c r="H53" s="73">
        <f>SUM(H54:H55)</f>
        <v>0</v>
      </c>
      <c r="I53" s="55">
        <f>SUM(I54:I55)</f>
        <v>0</v>
      </c>
      <c r="J53" s="73">
        <f>SUM(J54:J55)</f>
        <v>0</v>
      </c>
    </row>
    <row r="54" spans="1:10" s="1" customFormat="1" ht="12.75">
      <c r="A54" s="50"/>
      <c r="B54" s="9"/>
      <c r="C54" s="8">
        <v>10631</v>
      </c>
      <c r="D54" s="13" t="s">
        <v>51</v>
      </c>
      <c r="E54" s="20"/>
      <c r="F54" s="20"/>
      <c r="G54" s="54"/>
      <c r="H54" s="76"/>
      <c r="I54" s="54"/>
      <c r="J54" s="76"/>
    </row>
    <row r="55" spans="1:10" s="1" customFormat="1" ht="12.75">
      <c r="A55" s="50"/>
      <c r="B55" s="9"/>
      <c r="C55" s="8">
        <v>10632</v>
      </c>
      <c r="D55" s="13" t="s">
        <v>69</v>
      </c>
      <c r="E55" s="20"/>
      <c r="F55" s="20"/>
      <c r="G55" s="54"/>
      <c r="H55" s="76"/>
      <c r="I55" s="54"/>
      <c r="J55" s="76"/>
    </row>
    <row r="56" spans="1:10" s="1" customFormat="1" ht="12.75">
      <c r="A56" s="50">
        <v>10700</v>
      </c>
      <c r="B56" s="9"/>
      <c r="C56" s="17">
        <v>10710</v>
      </c>
      <c r="D56" s="18" t="s">
        <v>13</v>
      </c>
      <c r="E56" s="19">
        <f>SUM(E57:E63)</f>
        <v>65.94800000000001</v>
      </c>
      <c r="F56" s="19">
        <f>SUM(F57:F63)</f>
        <v>4.356</v>
      </c>
      <c r="G56" s="55">
        <f>SUM(G57:G63)</f>
        <v>238</v>
      </c>
      <c r="H56" s="73">
        <f>SUM(H57:H63)</f>
        <v>43.48</v>
      </c>
      <c r="I56" s="55">
        <f>SUM(I57:I63)</f>
        <v>256</v>
      </c>
      <c r="J56" s="73">
        <f>SUM(J57:J63)</f>
        <v>3.48</v>
      </c>
    </row>
    <row r="57" spans="1:10" s="1" customFormat="1" ht="12.75">
      <c r="A57" s="50"/>
      <c r="B57" s="9"/>
      <c r="C57" s="8">
        <v>10711</v>
      </c>
      <c r="D57" s="13" t="s">
        <v>51</v>
      </c>
      <c r="E57" s="20"/>
      <c r="F57" s="20"/>
      <c r="G57" s="54"/>
      <c r="H57" s="76"/>
      <c r="I57" s="54"/>
      <c r="J57" s="76"/>
    </row>
    <row r="58" spans="1:10" s="1" customFormat="1" ht="12.75">
      <c r="A58" s="50"/>
      <c r="B58" s="9"/>
      <c r="C58" s="8">
        <v>10712</v>
      </c>
      <c r="D58" s="13" t="s">
        <v>76</v>
      </c>
      <c r="E58" s="20"/>
      <c r="F58" s="20"/>
      <c r="G58" s="54"/>
      <c r="H58" s="76"/>
      <c r="I58" s="54"/>
      <c r="J58" s="76"/>
    </row>
    <row r="59" spans="1:10" s="1" customFormat="1" ht="12.75">
      <c r="A59" s="50"/>
      <c r="B59" s="9"/>
      <c r="C59" s="8">
        <v>10713</v>
      </c>
      <c r="D59" s="13" t="s">
        <v>42</v>
      </c>
      <c r="E59" s="20">
        <v>11.031</v>
      </c>
      <c r="F59" s="20"/>
      <c r="G59" s="54">
        <v>15</v>
      </c>
      <c r="H59" s="76"/>
      <c r="I59" s="54">
        <v>15</v>
      </c>
      <c r="J59" s="76"/>
    </row>
    <row r="60" spans="1:10" s="1" customFormat="1" ht="12.75">
      <c r="A60" s="50"/>
      <c r="B60" s="9"/>
      <c r="C60" s="8">
        <v>10714</v>
      </c>
      <c r="D60" s="13" t="s">
        <v>62</v>
      </c>
      <c r="E60" s="20"/>
      <c r="F60" s="20"/>
      <c r="G60" s="54"/>
      <c r="H60" s="76"/>
      <c r="I60" s="54"/>
      <c r="J60" s="76"/>
    </row>
    <row r="61" spans="1:10" s="1" customFormat="1" ht="12.75">
      <c r="A61" s="50"/>
      <c r="B61" s="9"/>
      <c r="C61" s="8">
        <v>10715</v>
      </c>
      <c r="D61" s="13" t="s">
        <v>63</v>
      </c>
      <c r="E61" s="20">
        <v>1.702</v>
      </c>
      <c r="F61" s="20">
        <v>4.356</v>
      </c>
      <c r="G61" s="54">
        <v>3</v>
      </c>
      <c r="H61" s="76">
        <v>3</v>
      </c>
      <c r="I61" s="54">
        <v>3</v>
      </c>
      <c r="J61" s="76">
        <v>3</v>
      </c>
    </row>
    <row r="62" spans="1:10" s="1" customFormat="1" ht="12.75">
      <c r="A62" s="50"/>
      <c r="B62" s="9"/>
      <c r="C62" s="8">
        <v>10716</v>
      </c>
      <c r="D62" s="13" t="s">
        <v>64</v>
      </c>
      <c r="E62" s="20">
        <v>35</v>
      </c>
      <c r="F62" s="20"/>
      <c r="G62" s="77">
        <v>130</v>
      </c>
      <c r="H62" s="76">
        <v>0.48</v>
      </c>
      <c r="I62" s="54">
        <v>130</v>
      </c>
      <c r="J62" s="76">
        <v>0.48</v>
      </c>
    </row>
    <row r="63" spans="1:10" s="1" customFormat="1" ht="12.75">
      <c r="A63" s="50"/>
      <c r="B63" s="9"/>
      <c r="C63" s="8">
        <v>10717</v>
      </c>
      <c r="D63" s="13" t="s">
        <v>80</v>
      </c>
      <c r="E63" s="20">
        <v>18.215</v>
      </c>
      <c r="F63" s="20"/>
      <c r="G63" s="54">
        <v>90</v>
      </c>
      <c r="H63" s="76">
        <v>40</v>
      </c>
      <c r="I63" s="54">
        <v>108</v>
      </c>
      <c r="J63" s="76">
        <v>0</v>
      </c>
    </row>
    <row r="64" spans="1:10" s="1" customFormat="1" ht="12.75">
      <c r="A64" s="50"/>
      <c r="B64" s="9"/>
      <c r="C64" s="17">
        <v>10720</v>
      </c>
      <c r="D64" s="18" t="s">
        <v>17</v>
      </c>
      <c r="E64" s="19">
        <f>SUM(E65:E69)</f>
        <v>63.053000000000004</v>
      </c>
      <c r="F64" s="19">
        <f>SUM(F65:F69)</f>
        <v>29.03</v>
      </c>
      <c r="G64" s="55">
        <f>SUM(G65:G69)</f>
        <v>105</v>
      </c>
      <c r="H64" s="73">
        <f>SUM(H65:H69)</f>
        <v>50</v>
      </c>
      <c r="I64" s="55">
        <f>SUM(I65:I69)</f>
        <v>115</v>
      </c>
      <c r="J64" s="73">
        <f>SUM(J65:J69)</f>
        <v>50</v>
      </c>
    </row>
    <row r="65" spans="1:10" s="1" customFormat="1" ht="12.75">
      <c r="A65" s="50"/>
      <c r="B65" s="9"/>
      <c r="C65" s="8">
        <v>10721</v>
      </c>
      <c r="D65" s="13" t="s">
        <v>51</v>
      </c>
      <c r="E65" s="20">
        <v>2.66</v>
      </c>
      <c r="F65" s="20"/>
      <c r="G65" s="54">
        <v>10</v>
      </c>
      <c r="H65" s="76"/>
      <c r="I65" s="54">
        <v>10</v>
      </c>
      <c r="J65" s="76"/>
    </row>
    <row r="66" spans="1:10" s="1" customFormat="1" ht="12.75">
      <c r="A66" s="50"/>
      <c r="B66" s="9"/>
      <c r="C66" s="8">
        <v>10722</v>
      </c>
      <c r="D66" s="13" t="s">
        <v>43</v>
      </c>
      <c r="E66" s="20">
        <v>5.211</v>
      </c>
      <c r="F66" s="20"/>
      <c r="G66" s="77">
        <v>40</v>
      </c>
      <c r="H66" s="76"/>
      <c r="I66" s="54">
        <v>40</v>
      </c>
      <c r="J66" s="76"/>
    </row>
    <row r="67" spans="1:10" s="1" customFormat="1" ht="12.75">
      <c r="A67" s="50"/>
      <c r="B67" s="9"/>
      <c r="C67" s="8">
        <v>10723</v>
      </c>
      <c r="D67" s="13" t="s">
        <v>44</v>
      </c>
      <c r="E67" s="20">
        <v>19.887</v>
      </c>
      <c r="F67" s="20"/>
      <c r="G67" s="54"/>
      <c r="H67" s="76"/>
      <c r="I67" s="54"/>
      <c r="J67" s="76"/>
    </row>
    <row r="68" spans="1:10" s="1" customFormat="1" ht="12.75">
      <c r="A68" s="50"/>
      <c r="B68" s="9"/>
      <c r="C68" s="8">
        <v>10724</v>
      </c>
      <c r="D68" s="13" t="s">
        <v>45</v>
      </c>
      <c r="E68" s="20">
        <v>29.698</v>
      </c>
      <c r="F68" s="20">
        <v>29.03</v>
      </c>
      <c r="G68" s="77">
        <v>45</v>
      </c>
      <c r="H68" s="78">
        <v>50</v>
      </c>
      <c r="I68" s="54">
        <v>45</v>
      </c>
      <c r="J68" s="76">
        <v>50</v>
      </c>
    </row>
    <row r="69" spans="1:10" s="1" customFormat="1" ht="12.75">
      <c r="A69" s="50"/>
      <c r="B69" s="9"/>
      <c r="C69" s="13">
        <v>10725</v>
      </c>
      <c r="D69" s="13" t="s">
        <v>89</v>
      </c>
      <c r="E69" s="20">
        <v>5.597</v>
      </c>
      <c r="F69" s="20"/>
      <c r="G69" s="54">
        <v>10</v>
      </c>
      <c r="H69" s="76"/>
      <c r="I69" s="54">
        <v>20</v>
      </c>
      <c r="J69" s="76"/>
    </row>
    <row r="70" spans="1:10" s="1" customFormat="1" ht="12.75">
      <c r="A70" s="50"/>
      <c r="B70" s="9"/>
      <c r="C70" s="17">
        <v>10730</v>
      </c>
      <c r="D70" s="17" t="s">
        <v>72</v>
      </c>
      <c r="E70" s="19">
        <f>SUM(E71:E73)</f>
        <v>21.534</v>
      </c>
      <c r="F70" s="19">
        <f>SUM(F71:F73)</f>
        <v>0</v>
      </c>
      <c r="G70" s="55">
        <f>SUM(G71:G73)</f>
        <v>22.5</v>
      </c>
      <c r="H70" s="73">
        <f>SUM(H71:H73)</f>
        <v>0</v>
      </c>
      <c r="I70" s="55">
        <f>SUM(I71:I73)</f>
        <v>22.5</v>
      </c>
      <c r="J70" s="73">
        <f>SUM(J71:J73)</f>
        <v>0</v>
      </c>
    </row>
    <row r="71" spans="1:10" s="1" customFormat="1" ht="12.75">
      <c r="A71" s="50"/>
      <c r="B71" s="9"/>
      <c r="C71" s="8">
        <v>10731</v>
      </c>
      <c r="D71" s="13" t="s">
        <v>74</v>
      </c>
      <c r="E71" s="20">
        <v>1.067</v>
      </c>
      <c r="F71" s="20"/>
      <c r="G71" s="54">
        <v>5.5</v>
      </c>
      <c r="H71" s="76"/>
      <c r="I71" s="54">
        <v>5.5</v>
      </c>
      <c r="J71" s="76"/>
    </row>
    <row r="72" spans="1:10" s="1" customFormat="1" ht="12.75">
      <c r="A72" s="50"/>
      <c r="B72" s="9"/>
      <c r="C72" s="13">
        <v>10732</v>
      </c>
      <c r="D72" s="13" t="s">
        <v>73</v>
      </c>
      <c r="E72" s="20">
        <v>6.3</v>
      </c>
      <c r="F72" s="20"/>
      <c r="G72" s="54">
        <v>3.5</v>
      </c>
      <c r="H72" s="76"/>
      <c r="I72" s="54">
        <v>3.5</v>
      </c>
      <c r="J72" s="76"/>
    </row>
    <row r="73" spans="1:10" s="1" customFormat="1" ht="12.75">
      <c r="A73" s="50"/>
      <c r="B73" s="9"/>
      <c r="C73" s="13">
        <v>10733</v>
      </c>
      <c r="D73" s="13" t="s">
        <v>86</v>
      </c>
      <c r="E73" s="20">
        <v>14.167</v>
      </c>
      <c r="F73" s="20"/>
      <c r="G73" s="54">
        <v>13.5</v>
      </c>
      <c r="H73" s="76"/>
      <c r="I73" s="54">
        <v>13.5</v>
      </c>
      <c r="J73" s="76"/>
    </row>
    <row r="74" spans="1:10" s="1" customFormat="1" ht="12.75">
      <c r="A74" s="50"/>
      <c r="B74" s="9"/>
      <c r="C74" s="17">
        <v>10740</v>
      </c>
      <c r="D74" s="18" t="s">
        <v>18</v>
      </c>
      <c r="E74" s="19">
        <f>SUM(E75:E79)</f>
        <v>27.29208</v>
      </c>
      <c r="F74" s="19">
        <f>SUM(F75:F79)</f>
        <v>0</v>
      </c>
      <c r="G74" s="55">
        <f>SUM(G75:G79)</f>
        <v>15</v>
      </c>
      <c r="H74" s="73">
        <f>SUM(H75:H79)</f>
        <v>0</v>
      </c>
      <c r="I74" s="55">
        <f>SUM(I75:I79)</f>
        <v>55</v>
      </c>
      <c r="J74" s="73">
        <f>SUM(J75:J79)</f>
        <v>0</v>
      </c>
    </row>
    <row r="75" spans="1:10" s="1" customFormat="1" ht="12.75">
      <c r="A75" s="50"/>
      <c r="B75" s="9"/>
      <c r="C75" s="8">
        <v>10741</v>
      </c>
      <c r="D75" s="13" t="s">
        <v>51</v>
      </c>
      <c r="E75" s="20">
        <v>6.525</v>
      </c>
      <c r="F75" s="20"/>
      <c r="G75" s="54">
        <v>5</v>
      </c>
      <c r="H75" s="76"/>
      <c r="I75" s="54">
        <v>5</v>
      </c>
      <c r="J75" s="76"/>
    </row>
    <row r="76" spans="1:10" s="1" customFormat="1" ht="12.75">
      <c r="A76" s="50"/>
      <c r="B76" s="9"/>
      <c r="C76" s="8">
        <v>10742</v>
      </c>
      <c r="D76" s="13" t="s">
        <v>38</v>
      </c>
      <c r="E76" s="20"/>
      <c r="F76" s="20"/>
      <c r="G76" s="54"/>
      <c r="H76" s="76"/>
      <c r="I76" s="54"/>
      <c r="J76" s="76"/>
    </row>
    <row r="77" spans="1:10" s="1" customFormat="1" ht="12.75">
      <c r="A77" s="50"/>
      <c r="B77" s="9"/>
      <c r="C77" s="8">
        <v>10743</v>
      </c>
      <c r="D77" s="13" t="s">
        <v>65</v>
      </c>
      <c r="E77" s="20">
        <v>20.76708</v>
      </c>
      <c r="F77" s="20"/>
      <c r="G77" s="54">
        <v>10</v>
      </c>
      <c r="H77" s="76"/>
      <c r="I77" s="54">
        <v>50</v>
      </c>
      <c r="J77" s="76"/>
    </row>
    <row r="78" spans="1:10" s="1" customFormat="1" ht="12.75">
      <c r="A78" s="50"/>
      <c r="B78" s="9"/>
      <c r="C78" s="8">
        <v>10744</v>
      </c>
      <c r="D78" s="13" t="s">
        <v>52</v>
      </c>
      <c r="E78" s="20"/>
      <c r="F78" s="20"/>
      <c r="G78" s="54"/>
      <c r="H78" s="76"/>
      <c r="I78" s="54"/>
      <c r="J78" s="76"/>
    </row>
    <row r="79" spans="1:10" s="1" customFormat="1" ht="12.75">
      <c r="A79" s="50"/>
      <c r="B79" s="9"/>
      <c r="C79" s="8">
        <v>10745</v>
      </c>
      <c r="D79" s="13" t="s">
        <v>39</v>
      </c>
      <c r="E79" s="20"/>
      <c r="F79" s="20"/>
      <c r="G79" s="54"/>
      <c r="H79" s="76"/>
      <c r="I79" s="54"/>
      <c r="J79" s="76"/>
    </row>
    <row r="80" spans="1:10" s="1" customFormat="1" ht="12.75">
      <c r="A80" s="50"/>
      <c r="B80" s="9"/>
      <c r="C80" s="17">
        <v>10750</v>
      </c>
      <c r="D80" s="18" t="s">
        <v>75</v>
      </c>
      <c r="E80" s="19">
        <f>SUM(E81:E84)</f>
        <v>140.65944</v>
      </c>
      <c r="F80" s="19">
        <f>SUM(F81:F84)</f>
        <v>76.5343</v>
      </c>
      <c r="G80" s="55">
        <f>SUM(G81:G84)</f>
        <v>150</v>
      </c>
      <c r="H80" s="73">
        <f>SUM(H81:H84)</f>
        <v>80</v>
      </c>
      <c r="I80" s="55">
        <f>SUM(I81:I84)</f>
        <v>150</v>
      </c>
      <c r="J80" s="73">
        <f>SUM(J81:J84)</f>
        <v>60</v>
      </c>
    </row>
    <row r="81" spans="1:10" s="1" customFormat="1" ht="12.75">
      <c r="A81" s="50"/>
      <c r="B81" s="9"/>
      <c r="C81" s="8">
        <v>10751</v>
      </c>
      <c r="D81" s="13" t="s">
        <v>51</v>
      </c>
      <c r="E81" s="20"/>
      <c r="F81" s="20"/>
      <c r="G81" s="54">
        <v>10</v>
      </c>
      <c r="H81" s="76"/>
      <c r="I81" s="54">
        <v>10</v>
      </c>
      <c r="J81" s="76"/>
    </row>
    <row r="82" spans="1:10" s="1" customFormat="1" ht="12.75">
      <c r="A82" s="50"/>
      <c r="B82" s="9"/>
      <c r="C82" s="8">
        <v>10752</v>
      </c>
      <c r="D82" s="13" t="s">
        <v>85</v>
      </c>
      <c r="E82" s="20"/>
      <c r="F82" s="20"/>
      <c r="G82" s="54"/>
      <c r="H82" s="76"/>
      <c r="I82" s="54"/>
      <c r="J82" s="76"/>
    </row>
    <row r="83" spans="1:10" s="1" customFormat="1" ht="12.75">
      <c r="A83" s="50"/>
      <c r="B83" s="9"/>
      <c r="C83" s="8">
        <v>10753</v>
      </c>
      <c r="D83" s="13" t="s">
        <v>83</v>
      </c>
      <c r="E83" s="20"/>
      <c r="F83" s="20"/>
      <c r="G83" s="54"/>
      <c r="H83" s="76"/>
      <c r="I83" s="54"/>
      <c r="J83" s="76"/>
    </row>
    <row r="84" spans="1:10" s="1" customFormat="1" ht="12.75">
      <c r="A84" s="50"/>
      <c r="B84" s="9"/>
      <c r="C84" s="8">
        <v>10754</v>
      </c>
      <c r="D84" s="13" t="s">
        <v>84</v>
      </c>
      <c r="E84" s="20">
        <v>140.65944</v>
      </c>
      <c r="F84" s="20">
        <v>76.5343</v>
      </c>
      <c r="G84" s="54">
        <v>140</v>
      </c>
      <c r="H84" s="76">
        <v>80</v>
      </c>
      <c r="I84" s="54">
        <v>140</v>
      </c>
      <c r="J84" s="76">
        <v>60</v>
      </c>
    </row>
    <row r="85" spans="1:10" s="1" customFormat="1" ht="12.75">
      <c r="A85" s="50">
        <v>10800</v>
      </c>
      <c r="B85" s="9"/>
      <c r="C85" s="17">
        <v>10810</v>
      </c>
      <c r="D85" s="18" t="s">
        <v>14</v>
      </c>
      <c r="E85" s="19">
        <f>SUM(E86:E87)</f>
        <v>12.54</v>
      </c>
      <c r="F85" s="19">
        <f>SUM(F86:F87)</f>
        <v>0</v>
      </c>
      <c r="G85" s="55">
        <f>SUM(G86:G87)</f>
        <v>15</v>
      </c>
      <c r="H85" s="73">
        <f>SUM(H86:H87)</f>
        <v>0</v>
      </c>
      <c r="I85" s="55">
        <f>SUM(I86:I87)</f>
        <v>39</v>
      </c>
      <c r="J85" s="73">
        <f>SUM(J86:J87)</f>
        <v>0</v>
      </c>
    </row>
    <row r="86" spans="1:10" s="1" customFormat="1" ht="12.75">
      <c r="A86" s="50"/>
      <c r="B86" s="9"/>
      <c r="C86" s="8">
        <v>10811</v>
      </c>
      <c r="D86" s="13" t="s">
        <v>51</v>
      </c>
      <c r="E86" s="20">
        <v>2.54</v>
      </c>
      <c r="F86" s="20"/>
      <c r="G86" s="54">
        <v>5</v>
      </c>
      <c r="H86" s="76"/>
      <c r="I86" s="54">
        <v>5</v>
      </c>
      <c r="J86" s="76"/>
    </row>
    <row r="87" spans="1:10" s="1" customFormat="1" ht="12.75">
      <c r="A87" s="50"/>
      <c r="B87" s="9"/>
      <c r="C87" s="13">
        <v>10812</v>
      </c>
      <c r="D87" s="13" t="s">
        <v>77</v>
      </c>
      <c r="E87" s="20">
        <v>10</v>
      </c>
      <c r="F87" s="20"/>
      <c r="G87" s="54">
        <v>10</v>
      </c>
      <c r="H87" s="76"/>
      <c r="I87" s="54">
        <v>34</v>
      </c>
      <c r="J87" s="76"/>
    </row>
    <row r="88" spans="1:10" s="1" customFormat="1" ht="12.75">
      <c r="A88" s="50"/>
      <c r="B88" s="9"/>
      <c r="C88" s="17">
        <v>10820</v>
      </c>
      <c r="D88" s="18" t="s">
        <v>16</v>
      </c>
      <c r="E88" s="19">
        <f aca="true" t="shared" si="4" ref="E88:J88">SUM(E89)</f>
        <v>16.49</v>
      </c>
      <c r="F88" s="19">
        <f t="shared" si="4"/>
        <v>0</v>
      </c>
      <c r="G88" s="55">
        <f t="shared" si="4"/>
        <v>22</v>
      </c>
      <c r="H88" s="73">
        <f t="shared" si="4"/>
        <v>0</v>
      </c>
      <c r="I88" s="55">
        <f t="shared" si="4"/>
        <v>22</v>
      </c>
      <c r="J88" s="73">
        <f t="shared" si="4"/>
        <v>0</v>
      </c>
    </row>
    <row r="89" spans="1:10" s="1" customFormat="1" ht="12.75">
      <c r="A89" s="50"/>
      <c r="B89" s="9"/>
      <c r="C89" s="8">
        <v>10821</v>
      </c>
      <c r="D89" s="13" t="s">
        <v>82</v>
      </c>
      <c r="E89" s="20">
        <v>16.49</v>
      </c>
      <c r="F89" s="20"/>
      <c r="G89" s="54">
        <v>22</v>
      </c>
      <c r="H89" s="76"/>
      <c r="I89" s="54">
        <v>22</v>
      </c>
      <c r="J89" s="76"/>
    </row>
    <row r="90" spans="1:10" s="1" customFormat="1" ht="12.75">
      <c r="A90" s="50">
        <v>10900</v>
      </c>
      <c r="B90" s="9"/>
      <c r="C90" s="17">
        <v>10900</v>
      </c>
      <c r="D90" s="17" t="s">
        <v>19</v>
      </c>
      <c r="E90" s="19">
        <f>E92+E98+E104+E91</f>
        <v>161.886</v>
      </c>
      <c r="F90" s="19">
        <f>F92+F98+F104+F91</f>
        <v>0</v>
      </c>
      <c r="G90" s="55">
        <f>G92+G98+G104+G91</f>
        <v>255</v>
      </c>
      <c r="H90" s="73">
        <f>H92+H98+H104+H91</f>
        <v>0</v>
      </c>
      <c r="I90" s="55">
        <f>I92+I98+I104+I91</f>
        <v>366</v>
      </c>
      <c r="J90" s="73">
        <f>J92+J98+J104+J91</f>
        <v>0</v>
      </c>
    </row>
    <row r="91" spans="1:10" s="1" customFormat="1" ht="12.75">
      <c r="A91" s="50"/>
      <c r="B91" s="9"/>
      <c r="C91" s="22">
        <v>10901</v>
      </c>
      <c r="D91" s="22" t="s">
        <v>58</v>
      </c>
      <c r="E91" s="20"/>
      <c r="F91" s="20"/>
      <c r="G91" s="54">
        <v>5</v>
      </c>
      <c r="H91" s="76"/>
      <c r="I91" s="54">
        <v>5</v>
      </c>
      <c r="J91" s="76"/>
    </row>
    <row r="92" spans="1:10" s="1" customFormat="1" ht="12.75">
      <c r="A92" s="52"/>
      <c r="B92" s="9"/>
      <c r="C92" s="9">
        <v>10910</v>
      </c>
      <c r="D92" s="16" t="s">
        <v>47</v>
      </c>
      <c r="E92" s="15">
        <f>SUM(E93:E97)</f>
        <v>66.675</v>
      </c>
      <c r="F92" s="15">
        <f>SUM(F93:F97)</f>
        <v>0</v>
      </c>
      <c r="G92" s="56">
        <f>SUM(G93:G97)</f>
        <v>149</v>
      </c>
      <c r="H92" s="72">
        <f>SUM(H93:H97)</f>
        <v>0</v>
      </c>
      <c r="I92" s="56">
        <f>SUM(I93:I97)</f>
        <v>260</v>
      </c>
      <c r="J92" s="72">
        <f>SUM(J93:J97)</f>
        <v>0</v>
      </c>
    </row>
    <row r="93" spans="1:10" s="1" customFormat="1" ht="12.75">
      <c r="A93" s="50"/>
      <c r="B93" s="9"/>
      <c r="C93" s="8">
        <v>10911</v>
      </c>
      <c r="D93" s="8" t="s">
        <v>66</v>
      </c>
      <c r="E93" s="20">
        <v>14.27</v>
      </c>
      <c r="F93" s="20"/>
      <c r="G93" s="54">
        <v>20</v>
      </c>
      <c r="H93" s="76"/>
      <c r="I93" s="54">
        <v>20</v>
      </c>
      <c r="J93" s="76"/>
    </row>
    <row r="94" spans="1:10" s="1" customFormat="1" ht="12.75">
      <c r="A94" s="50"/>
      <c r="B94" s="9"/>
      <c r="C94" s="8">
        <v>10912</v>
      </c>
      <c r="D94" s="10" t="s">
        <v>46</v>
      </c>
      <c r="E94" s="20">
        <v>30</v>
      </c>
      <c r="F94" s="20"/>
      <c r="G94" s="54">
        <v>30</v>
      </c>
      <c r="H94" s="76"/>
      <c r="I94" s="54">
        <v>30</v>
      </c>
      <c r="J94" s="76"/>
    </row>
    <row r="95" spans="1:10" s="1" customFormat="1" ht="12.75">
      <c r="A95" s="50"/>
      <c r="B95" s="9"/>
      <c r="C95" s="8">
        <v>10913</v>
      </c>
      <c r="D95" s="14" t="s">
        <v>48</v>
      </c>
      <c r="E95" s="20"/>
      <c r="F95" s="20"/>
      <c r="G95" s="54">
        <v>20</v>
      </c>
      <c r="H95" s="76"/>
      <c r="I95" s="54">
        <v>80</v>
      </c>
      <c r="J95" s="76"/>
    </row>
    <row r="96" spans="1:10" s="1" customFormat="1" ht="12.75">
      <c r="A96" s="50"/>
      <c r="B96" s="9"/>
      <c r="C96" s="8">
        <v>10914</v>
      </c>
      <c r="D96" s="14" t="s">
        <v>54</v>
      </c>
      <c r="E96" s="20"/>
      <c r="F96" s="20"/>
      <c r="G96" s="54">
        <v>0</v>
      </c>
      <c r="H96" s="76"/>
      <c r="I96" s="54">
        <v>0</v>
      </c>
      <c r="J96" s="76"/>
    </row>
    <row r="97" spans="1:10" s="1" customFormat="1" ht="12.75">
      <c r="A97" s="50"/>
      <c r="B97" s="9"/>
      <c r="C97" s="8">
        <v>10915</v>
      </c>
      <c r="D97" s="14" t="s">
        <v>49</v>
      </c>
      <c r="E97" s="20">
        <v>22.405</v>
      </c>
      <c r="F97" s="20"/>
      <c r="G97" s="54">
        <v>79</v>
      </c>
      <c r="H97" s="76"/>
      <c r="I97" s="54">
        <v>130</v>
      </c>
      <c r="J97" s="76"/>
    </row>
    <row r="98" spans="1:10" s="1" customFormat="1" ht="12.75">
      <c r="A98" s="50"/>
      <c r="B98" s="9"/>
      <c r="C98" s="17">
        <v>10920</v>
      </c>
      <c r="D98" s="18" t="s">
        <v>33</v>
      </c>
      <c r="E98" s="19">
        <f>SUM(E99:E103)</f>
        <v>56.998000000000005</v>
      </c>
      <c r="F98" s="19">
        <f>SUM(F99:F103)</f>
        <v>0</v>
      </c>
      <c r="G98" s="55">
        <f>SUM(G99:G103)</f>
        <v>54</v>
      </c>
      <c r="H98" s="73">
        <f>SUM(H99:H103)</f>
        <v>0</v>
      </c>
      <c r="I98" s="55">
        <f>SUM(I99:I103)</f>
        <v>54</v>
      </c>
      <c r="J98" s="73">
        <f>SUM(J99:J103)</f>
        <v>0</v>
      </c>
    </row>
    <row r="99" spans="1:10" s="1" customFormat="1" ht="12.75">
      <c r="A99" s="50"/>
      <c r="B99" s="9"/>
      <c r="C99" s="8">
        <v>10921</v>
      </c>
      <c r="D99" s="8" t="s">
        <v>66</v>
      </c>
      <c r="E99" s="20"/>
      <c r="F99" s="20"/>
      <c r="G99" s="54">
        <v>0</v>
      </c>
      <c r="H99" s="76"/>
      <c r="I99" s="54">
        <v>0</v>
      </c>
      <c r="J99" s="76"/>
    </row>
    <row r="100" spans="1:10" s="1" customFormat="1" ht="12.75">
      <c r="A100" s="50"/>
      <c r="B100" s="9"/>
      <c r="C100" s="13">
        <v>10922</v>
      </c>
      <c r="D100" s="13" t="s">
        <v>56</v>
      </c>
      <c r="E100" s="20">
        <v>5</v>
      </c>
      <c r="F100" s="20"/>
      <c r="G100" s="54">
        <v>10</v>
      </c>
      <c r="H100" s="76"/>
      <c r="I100" s="54">
        <v>10</v>
      </c>
      <c r="J100" s="76"/>
    </row>
    <row r="101" spans="1:10" s="1" customFormat="1" ht="12.75">
      <c r="A101" s="50"/>
      <c r="B101" s="9"/>
      <c r="C101" s="8">
        <v>10923</v>
      </c>
      <c r="D101" s="14" t="s">
        <v>48</v>
      </c>
      <c r="E101" s="20"/>
      <c r="F101" s="20"/>
      <c r="G101" s="54">
        <v>0</v>
      </c>
      <c r="H101" s="76"/>
      <c r="I101" s="54">
        <v>0</v>
      </c>
      <c r="J101" s="76"/>
    </row>
    <row r="102" spans="1:10" s="1" customFormat="1" ht="12.75">
      <c r="A102" s="50"/>
      <c r="B102" s="9"/>
      <c r="C102" s="8">
        <v>10924</v>
      </c>
      <c r="D102" s="14" t="s">
        <v>54</v>
      </c>
      <c r="E102" s="20">
        <v>3.41</v>
      </c>
      <c r="F102" s="20"/>
      <c r="G102" s="54">
        <v>0</v>
      </c>
      <c r="H102" s="76"/>
      <c r="I102" s="54">
        <v>0</v>
      </c>
      <c r="J102" s="76"/>
    </row>
    <row r="103" spans="1:10" s="1" customFormat="1" ht="12.75">
      <c r="A103" s="50"/>
      <c r="B103" s="9"/>
      <c r="C103" s="8">
        <v>10925</v>
      </c>
      <c r="D103" s="14" t="s">
        <v>49</v>
      </c>
      <c r="E103" s="20">
        <v>48.588</v>
      </c>
      <c r="F103" s="20"/>
      <c r="G103" s="54">
        <v>44</v>
      </c>
      <c r="H103" s="76"/>
      <c r="I103" s="54">
        <v>44</v>
      </c>
      <c r="J103" s="76"/>
    </row>
    <row r="104" spans="1:10" s="1" customFormat="1" ht="12.75">
      <c r="A104" s="50"/>
      <c r="B104" s="9"/>
      <c r="C104" s="17">
        <v>10930</v>
      </c>
      <c r="D104" s="18" t="s">
        <v>34</v>
      </c>
      <c r="E104" s="19">
        <f>SUM(E105:E109)</f>
        <v>38.213</v>
      </c>
      <c r="F104" s="19">
        <f>SUM(F105:F109)</f>
        <v>0</v>
      </c>
      <c r="G104" s="55">
        <f>SUM(G105:G109)</f>
        <v>47</v>
      </c>
      <c r="H104" s="73">
        <f>SUM(H105:H109)</f>
        <v>0</v>
      </c>
      <c r="I104" s="55">
        <f>SUM(I105:I109)</f>
        <v>47</v>
      </c>
      <c r="J104" s="73">
        <f>SUM(J105:J109)</f>
        <v>0</v>
      </c>
    </row>
    <row r="105" spans="1:10" s="1" customFormat="1" ht="12.75">
      <c r="A105" s="50"/>
      <c r="B105" s="9"/>
      <c r="C105" s="8">
        <v>10931</v>
      </c>
      <c r="D105" s="8" t="s">
        <v>66</v>
      </c>
      <c r="E105" s="20">
        <v>1.645</v>
      </c>
      <c r="F105" s="20"/>
      <c r="G105" s="54">
        <v>0</v>
      </c>
      <c r="H105" s="76"/>
      <c r="I105" s="54">
        <v>0</v>
      </c>
      <c r="J105" s="76"/>
    </row>
    <row r="106" spans="1:10" s="1" customFormat="1" ht="12.75">
      <c r="A106" s="50"/>
      <c r="B106" s="9"/>
      <c r="C106" s="8">
        <v>10932</v>
      </c>
      <c r="D106" s="8" t="s">
        <v>46</v>
      </c>
      <c r="E106" s="20"/>
      <c r="F106" s="20"/>
      <c r="G106" s="54">
        <v>5</v>
      </c>
      <c r="H106" s="76"/>
      <c r="I106" s="54">
        <v>5</v>
      </c>
      <c r="J106" s="76"/>
    </row>
    <row r="107" spans="1:10" s="1" customFormat="1" ht="12.75">
      <c r="A107" s="50"/>
      <c r="B107" s="9"/>
      <c r="C107" s="8">
        <v>10933</v>
      </c>
      <c r="D107" s="14" t="s">
        <v>48</v>
      </c>
      <c r="E107" s="20"/>
      <c r="F107" s="20"/>
      <c r="G107" s="54"/>
      <c r="H107" s="76"/>
      <c r="I107" s="54"/>
      <c r="J107" s="76"/>
    </row>
    <row r="108" spans="1:10" s="1" customFormat="1" ht="12.75">
      <c r="A108" s="50"/>
      <c r="B108" s="9"/>
      <c r="C108" s="8">
        <v>10934</v>
      </c>
      <c r="D108" s="14" t="s">
        <v>54</v>
      </c>
      <c r="E108" s="20"/>
      <c r="F108" s="20"/>
      <c r="G108" s="54"/>
      <c r="H108" s="76"/>
      <c r="I108" s="54"/>
      <c r="J108" s="76"/>
    </row>
    <row r="109" spans="1:10" s="1" customFormat="1" ht="13.5" thickBot="1">
      <c r="A109" s="51"/>
      <c r="B109" s="28"/>
      <c r="C109" s="27">
        <v>10935</v>
      </c>
      <c r="D109" s="33" t="s">
        <v>49</v>
      </c>
      <c r="E109" s="34">
        <v>36.568</v>
      </c>
      <c r="F109" s="34"/>
      <c r="G109" s="64">
        <v>42</v>
      </c>
      <c r="H109" s="79"/>
      <c r="I109" s="64">
        <v>42</v>
      </c>
      <c r="J109" s="79"/>
    </row>
    <row r="110" spans="1:10" s="1" customFormat="1" ht="12.75">
      <c r="A110" s="49">
        <v>61</v>
      </c>
      <c r="B110" s="24" t="s">
        <v>11</v>
      </c>
      <c r="C110" s="23"/>
      <c r="D110" s="24" t="s">
        <v>5</v>
      </c>
      <c r="E110" s="32">
        <f>E45+E49+E53+E56+E64+E70+E74+E80+E85+E88+E90+E47+E51</f>
        <v>547.47045</v>
      </c>
      <c r="F110" s="32">
        <f>F45+F49+F53+F56+F64+F70+F74+F80+F85+F88+F90+F47+F51</f>
        <v>109.9203</v>
      </c>
      <c r="G110" s="65">
        <f>G45+G49+G53+G56+G64+G70+G74+G80+G85+G88+G90+G47+G51</f>
        <v>865.5</v>
      </c>
      <c r="H110" s="65">
        <f>H45+H49+H53+H56+H64+H70+H74+H80+H85+H88+H90+H47+H51</f>
        <v>173.48</v>
      </c>
      <c r="I110" s="65">
        <f>I45+I49+I53+I56+I64+I70+I74+I80+I85+I88+I90+I47+I51</f>
        <v>1133.5</v>
      </c>
      <c r="J110" s="81">
        <f>J45+J49+J53+J56+J64+J70+J74+J80+J85+J88+J90+J47+J51</f>
        <v>113.47999999999999</v>
      </c>
    </row>
    <row r="111" spans="1:10" s="1" customFormat="1" ht="12.75">
      <c r="A111" s="50"/>
      <c r="B111" s="9"/>
      <c r="C111" s="8"/>
      <c r="D111" s="9" t="s">
        <v>6</v>
      </c>
      <c r="E111" s="15"/>
      <c r="F111" s="15">
        <f>F14+F110+F44</f>
        <v>3037.1771400000002</v>
      </c>
      <c r="G111" s="56"/>
      <c r="H111" s="56">
        <f>H14+H110+H44</f>
        <v>3100.48</v>
      </c>
      <c r="I111" s="56"/>
      <c r="J111" s="72">
        <f>J14+J110+J44</f>
        <v>9776.779999999999</v>
      </c>
    </row>
    <row r="112" spans="1:10" s="1" customFormat="1" ht="13.5" thickBot="1">
      <c r="A112" s="53"/>
      <c r="B112" s="36"/>
      <c r="C112" s="35"/>
      <c r="D112" s="36" t="s">
        <v>7</v>
      </c>
      <c r="E112" s="37">
        <f>E44+E110+E14</f>
        <v>2979.7056199999993</v>
      </c>
      <c r="F112" s="38"/>
      <c r="G112" s="66">
        <f>G44+G110+G14</f>
        <v>3408.28811</v>
      </c>
      <c r="H112" s="67"/>
      <c r="I112" s="66">
        <f>I44+I110+I14</f>
        <v>7985.28811</v>
      </c>
      <c r="J112" s="82"/>
    </row>
    <row r="113" spans="1:10" s="1" customFormat="1" ht="13.5" thickBot="1">
      <c r="A113" s="39"/>
      <c r="B113" s="40"/>
      <c r="C113" s="41"/>
      <c r="D113" s="42" t="s">
        <v>8</v>
      </c>
      <c r="E113" s="85">
        <f>F111+F112-E111-E112</f>
        <v>57.471520000000965</v>
      </c>
      <c r="F113" s="86"/>
      <c r="G113" s="83">
        <f>H111+H112-G111-G112</f>
        <v>-307.80810999999994</v>
      </c>
      <c r="H113" s="84"/>
      <c r="I113" s="83">
        <f>J111+J112-I111-I112</f>
        <v>1791.4918899999984</v>
      </c>
      <c r="J113" s="84"/>
    </row>
    <row r="114" spans="4:5" ht="12.75">
      <c r="D114" s="5"/>
      <c r="E114" s="7"/>
    </row>
    <row r="115" ht="12.75">
      <c r="D115" s="6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5" ht="12.75">
      <c r="D135" s="5"/>
    </row>
  </sheetData>
  <mergeCells count="4">
    <mergeCell ref="G113:H113"/>
    <mergeCell ref="E113:F113"/>
    <mergeCell ref="A1:J1"/>
    <mergeCell ref="I113:J113"/>
  </mergeCells>
  <printOptions/>
  <pageMargins left="0.31" right="0.2755905511811024" top="0.53" bottom="0.15748031496062992" header="0.2755905511811024" footer="0.11811023622047245"/>
  <pageSetup cellComments="asDisplayed" horizontalDpi="1200" verticalDpi="1200" orientation="landscape" paperSize="9" scale="85" r:id="rId3"/>
  <rowBreaks count="2" manualBreakCount="2">
    <brk id="44" max="255" man="1"/>
    <brk id="8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CETRANS</dc:creator>
  <cp:keywords/>
  <dc:description/>
  <cp:lastModifiedBy>Vlastimil Pabián</cp:lastModifiedBy>
  <cp:lastPrinted>2012-11-16T09:28:44Z</cp:lastPrinted>
  <dcterms:created xsi:type="dcterms:W3CDTF">2004-12-11T08:27:37Z</dcterms:created>
  <dcterms:modified xsi:type="dcterms:W3CDTF">2012-12-13T12:25:43Z</dcterms:modified>
  <cp:category/>
  <cp:version/>
  <cp:contentType/>
  <cp:contentStatus/>
</cp:coreProperties>
</file>